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hir\Desktop\גיבוי 090325\משרד החינוך\השגחה על בחינות\"/>
    </mc:Choice>
  </mc:AlternateContent>
  <xr:revisionPtr revIDLastSave="0" documentId="8_{1AC3319A-A8ED-4D09-A867-CBCE9921E07C}" xr6:coauthVersionLast="47" xr6:coauthVersionMax="47" xr10:uidLastSave="{00000000-0000-0000-0000-000000000000}"/>
  <bookViews>
    <workbookView xWindow="-120" yWindow="-120" windowWidth="20730" windowHeight="11160" activeTab="1" xr2:uid="{A4EEC348-470F-49E6-B174-C8376B6B3D98}"/>
  </bookViews>
  <sheets>
    <sheet name="מחוון צפון" sheetId="1" r:id="rId1"/>
    <sheet name="קריטריונים צפון" sheetId="2" r:id="rId2"/>
    <sheet name="סיכום הצעות" sheetId="3"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3" l="1"/>
  <c r="H20" i="3"/>
  <c r="G7" i="3"/>
  <c r="I3" i="3"/>
  <c r="G3" i="3"/>
  <c r="C2" i="3"/>
  <c r="D11" i="2"/>
  <c r="D10" i="2"/>
  <c r="D9" i="2"/>
  <c r="D8" i="2"/>
  <c r="D6" i="2"/>
  <c r="H41" i="1"/>
  <c r="H40" i="1"/>
  <c r="H39" i="1"/>
  <c r="H37" i="1"/>
  <c r="E33" i="1"/>
  <c r="H32" i="1"/>
  <c r="E28" i="1"/>
  <c r="H27" i="1"/>
  <c r="E23" i="1"/>
  <c r="L22" i="1"/>
  <c r="H22" i="1"/>
  <c r="H21" i="1"/>
  <c r="F21" i="1"/>
  <c r="F20" i="1"/>
  <c r="H20" i="1" s="1"/>
  <c r="L19" i="1"/>
  <c r="F19" i="1"/>
  <c r="H19" i="1" s="1"/>
  <c r="E15" i="1"/>
  <c r="H14" i="1"/>
  <c r="E10" i="1"/>
  <c r="H9" i="1"/>
  <c r="E6" i="1"/>
  <c r="L5" i="1"/>
  <c r="H5" i="1"/>
  <c r="M3" i="1"/>
  <c r="D12" i="2" l="1"/>
</calcChain>
</file>

<file path=xl/sharedStrings.xml><?xml version="1.0" encoding="utf-8"?>
<sst xmlns="http://schemas.openxmlformats.org/spreadsheetml/2006/main" count="239" uniqueCount="146">
  <si>
    <t>מס' מציע: ______________________</t>
  </si>
  <si>
    <t>מינ'</t>
  </si>
  <si>
    <t>מקס'</t>
  </si>
  <si>
    <t>סעיף ראשי</t>
  </si>
  <si>
    <t>סעיף משנה</t>
  </si>
  <si>
    <t>ההיקף הנדרש</t>
  </si>
  <si>
    <t>מרכיב ציון</t>
  </si>
  <si>
    <t>משקל</t>
  </si>
  <si>
    <t>היקף שהוצג</t>
  </si>
  <si>
    <t>ציון משוקלל לסעיף</t>
  </si>
  <si>
    <t>ציון כולל</t>
  </si>
  <si>
    <t>היקף מינימום</t>
  </si>
  <si>
    <t>היקף מקסימום</t>
  </si>
  <si>
    <t>הפרש</t>
  </si>
  <si>
    <t>ניסיון המציע</t>
  </si>
  <si>
    <t>ניסיון ב _____</t>
  </si>
  <si>
    <t>ניסיון בהשמה  עובדים באתרים שונים</t>
  </si>
  <si>
    <r>
      <t xml:space="preserve">שנות ניסיון בביצוע הפעילות
</t>
    </r>
    <r>
      <rPr>
        <b/>
        <sz val="11"/>
        <color indexed="10"/>
        <rFont val="Arial"/>
        <family val="2"/>
      </rPr>
      <t/>
    </r>
  </si>
  <si>
    <t>פחות מ-3 שנים אחרונות</t>
  </si>
  <si>
    <t>פסול</t>
  </si>
  <si>
    <t>3 שנים אחרונות</t>
  </si>
  <si>
    <t>4 שנים אחרונות</t>
  </si>
  <si>
    <t>5 שנים אחרונות ומעלה</t>
  </si>
  <si>
    <t>מספר עובדים שהועסקו בהתאם לאמור בתנאי הסף בממוצע בשנות הניסיון</t>
  </si>
  <si>
    <t>פחות מ- 3,000 עובדים</t>
  </si>
  <si>
    <t>3,000 עובדים</t>
  </si>
  <si>
    <t>3,001 - 4,000 עובדים</t>
  </si>
  <si>
    <t>5,001 - 6,000 עובדים</t>
  </si>
  <si>
    <t>6,001 עובדים ומעלה</t>
  </si>
  <si>
    <t>אתר</t>
  </si>
  <si>
    <t>פחות מ- 300 אתרים</t>
  </si>
  <si>
    <t>300 אתרים</t>
  </si>
  <si>
    <t>301 - 450 אתרים</t>
  </si>
  <si>
    <t>451 - 600 אתרים</t>
  </si>
  <si>
    <t>601 אתרים ומעלה</t>
  </si>
  <si>
    <t>חוות דעת על המציע</t>
  </si>
  <si>
    <t>חוות דעת שנלקחה מאנשי הקשר על המציע</t>
  </si>
  <si>
    <t>ציון 1 - 10</t>
  </si>
  <si>
    <t>חוות דעת מס' 1</t>
  </si>
  <si>
    <t>חוות דעת מס' 2</t>
  </si>
  <si>
    <t>חוות דעת מס' 3</t>
  </si>
  <si>
    <t>צוות המציע</t>
  </si>
  <si>
    <t>מנהל הפרוייקט</t>
  </si>
  <si>
    <t>שנות ניסיון</t>
  </si>
  <si>
    <t>פחות מ- 3 שנים</t>
  </si>
  <si>
    <t>3 שנים</t>
  </si>
  <si>
    <t>4-5 שנים</t>
  </si>
  <si>
    <t>6-7 שנים</t>
  </si>
  <si>
    <t>8 שנים ומעלה</t>
  </si>
  <si>
    <t>ימי השמת עובד בממוצע שנתי בשנות הניסיון</t>
  </si>
  <si>
    <t>פחות מ- 3,000 ימי השמת עובד</t>
  </si>
  <si>
    <t>3,000 ימי השמת עובד</t>
  </si>
  <si>
    <t>3,001 - 4,500 ימי השמת עובד</t>
  </si>
  <si>
    <t>4,501 - 6,000 ימי השמת עובד</t>
  </si>
  <si>
    <t>6,001 ימי השמת עובד ומעלה</t>
  </si>
  <si>
    <t>עובד</t>
  </si>
  <si>
    <t>פחות מ- 150 עובדים</t>
  </si>
  <si>
    <t>150 עובדים</t>
  </si>
  <si>
    <t>151 - 225 עובדים</t>
  </si>
  <si>
    <t>226 - 300 עובדים</t>
  </si>
  <si>
    <t>301 עובדים ומעלה</t>
  </si>
  <si>
    <t>הכשרה</t>
  </si>
  <si>
    <t>פחות מתואר ראשון</t>
  </si>
  <si>
    <t>תואר ראשון או יותר</t>
  </si>
  <si>
    <t>חוות דעת שנלקחה מאנשי הקשר על מנהל הפרוייקט המוצע</t>
  </si>
  <si>
    <t>שם וחתימה</t>
  </si>
  <si>
    <t>הערה : בכל הקשור לתנאי סף - אם פסול באחד הפרטים ההצעה תפסל על הסף ולא ייערך שיקלול של המרכיבים האחרים</t>
  </si>
  <si>
    <t>(*) אם ההצעה היא מטעם מציע שזכה בעבר במכרז של המשרד או שלמשרד היכרות אחרת עמו או מידע לגביו, ילקח בחשבון, כאחד מהשיקולים המכריעים, אופן ביצוע התחייבויות המציע, לרבות עמידה בלוח זמנים ואיכות העבודות ורמת השירות.</t>
  </si>
  <si>
    <t>המשרד</t>
  </si>
  <si>
    <t xml:space="preserve">משרד החינוך </t>
  </si>
  <si>
    <t>מכרז מס':</t>
  </si>
  <si>
    <r>
      <t xml:space="preserve">הנושא: מתן שירותי השגחה על נבחנים בבחינות הבגרות והסמכה לטכנאים והנדסאים
</t>
    </r>
    <r>
      <rPr>
        <b/>
        <sz val="12"/>
        <rFont val="David"/>
        <family val="2"/>
      </rPr>
      <t xml:space="preserve"> לאזור צפון</t>
    </r>
  </si>
  <si>
    <t>דף:</t>
  </si>
  <si>
    <t>קוד מכרז:</t>
  </si>
  <si>
    <t>היחידה</t>
  </si>
  <si>
    <t>אגף בכיר בחינות</t>
  </si>
  <si>
    <t>4/2.2026</t>
  </si>
  <si>
    <t>מתוך:</t>
  </si>
  <si>
    <t>תאריך עדכון:</t>
  </si>
  <si>
    <t>פרוט הנושא</t>
  </si>
  <si>
    <t>יחידת ספירה</t>
  </si>
  <si>
    <t>הצעה:</t>
  </si>
  <si>
    <t>הערות</t>
  </si>
  <si>
    <t>יחסי</t>
  </si>
  <si>
    <t>ערך</t>
  </si>
  <si>
    <t>ציון</t>
  </si>
  <si>
    <t>ניסיון בהשמה עובדים באתרים שונים</t>
  </si>
  <si>
    <t>עפ"י היקפים מינימליים נדרשים</t>
  </si>
  <si>
    <t>עפ"י המחוון</t>
  </si>
  <si>
    <t>ציון משוקלל לנושא</t>
  </si>
  <si>
    <t>חוות דעת</t>
  </si>
  <si>
    <r>
      <t xml:space="preserve">ציון </t>
    </r>
    <r>
      <rPr>
        <sz val="9"/>
        <rFont val="Arial"/>
        <family val="2"/>
        <charset val="177"/>
      </rPr>
      <t>1-10</t>
    </r>
  </si>
  <si>
    <t>מנהל הפרויקט</t>
  </si>
  <si>
    <t>ניסיון של מנהל הפרויקט</t>
  </si>
  <si>
    <t>הכשרה של מנהל הפרויקט</t>
  </si>
  <si>
    <t>חוות דעת על מנהל הפרויקט</t>
  </si>
  <si>
    <t>הצעת המחיר</t>
  </si>
  <si>
    <t>יחידת חישוב</t>
  </si>
  <si>
    <t>כמות לאזור</t>
  </si>
  <si>
    <t>מנות בחינה</t>
  </si>
  <si>
    <t>מנה אחת לבחינה שמשכה על פי  לוח הבחינה של האגף הינו 1.50 שעות וההשגחה בוצעה על ידי משגיח רגיל</t>
  </si>
  <si>
    <t>מנה</t>
  </si>
  <si>
    <t>המחיר למנה לא יעלה על לא כולל מע"מ</t>
  </si>
  <si>
    <t>מנה אחת לבחינה שמשכה על פי  לוח הבחינה של האגף הינו 1.50 שעות וההשגחה בוצעה על ידי משגיח לקויות</t>
  </si>
  <si>
    <t>מנה אחת לבחינה שמשכה על פי  לוח הבחינה של האגף הינו 2.00 שעות וההשגחה בוצעה על ידי משגיח רגיל</t>
  </si>
  <si>
    <t>מנה אחת לבחינה שמשכה על פי  לוח הבחינה של האגף הינו 2.00 שעות וההשגחה בוצעה על ידי משגיח לקויות</t>
  </si>
  <si>
    <t>מנה אחת לבחינה שמשכה על פי  לוח הבחינה של האגף הינו 2.50 שעות וההשגחה בוצעה על ידי משגיח רגיל</t>
  </si>
  <si>
    <t>מנה אחת לבחינה שמשכה על פי  לוח הבחינה של האגף הינו 2.50 שעות וההשגחה בוצעה על ידי משגיח לקויות</t>
  </si>
  <si>
    <t>מנה אחת לבחינה שמשכה על פי  לוח הבחינה של האגף הינו 3.00 שעות וההשגחה בוצעה על ידי משגיח רגיל</t>
  </si>
  <si>
    <t>מנה אחת לבחינה שמשכה על פי  לוח הבחינה של האגף הינו 3.00 שעות וההשגחה בוצעה על ידי משגיח לקויות</t>
  </si>
  <si>
    <t>מנה אחת לבחינה שמשכה על פי  לוח הבחינה של האגף הינו 4.00 שעות וההשגחה בוצעה על ידי משגיח רגיל</t>
  </si>
  <si>
    <t>מנה אחת לבחינה שמשכה על פי  לוח הבחינה של האגף הינו 4.00 שעות וההשגחה בוצעה על ידי משגיח לקויות</t>
  </si>
  <si>
    <t>בעלי תפקידים</t>
  </si>
  <si>
    <t>רכז השגחה</t>
  </si>
  <si>
    <t>שעה</t>
  </si>
  <si>
    <t>המחיר לשעה לא יעלה על לא כולל מע"מ</t>
  </si>
  <si>
    <t>סגן רכז השגחה</t>
  </si>
  <si>
    <t>נאמן פנימי</t>
  </si>
  <si>
    <t>משגיח תורן</t>
  </si>
  <si>
    <t xml:space="preserve">השגחה בבחינות אחרות </t>
  </si>
  <si>
    <t>סה"כ הצעת המחיר ללא מע"מ</t>
  </si>
  <si>
    <t>סה"כ הצעת המחיר כולל מע"מ</t>
  </si>
  <si>
    <t>משרד החינוך</t>
  </si>
  <si>
    <t>סה"כ משקל סעיפי איכות:</t>
  </si>
  <si>
    <t>משקל מחיר:</t>
  </si>
  <si>
    <t>הערכה כוללת</t>
  </si>
  <si>
    <t>מספר</t>
  </si>
  <si>
    <t>שם המציע</t>
  </si>
  <si>
    <t>הקריטריון</t>
  </si>
  <si>
    <t>נסיון הגוף המציע</t>
  </si>
  <si>
    <t>ציון סעיפי האיכות</t>
  </si>
  <si>
    <t>מחיר משוקלל</t>
  </si>
  <si>
    <t>ציון המחיר</t>
  </si>
  <si>
    <t>ציון סופי משוקלל</t>
  </si>
  <si>
    <t>דירוג יחסי</t>
  </si>
  <si>
    <t>משקל יחסי =&gt;</t>
  </si>
  <si>
    <t>ציון מוחלט =&gt;</t>
  </si>
  <si>
    <t>ציון יחסי  =&gt;&gt;</t>
  </si>
  <si>
    <t>משקל סעיפי האיכות</t>
  </si>
  <si>
    <t>משקל  מחיר</t>
  </si>
  <si>
    <t>סה"כ</t>
  </si>
  <si>
    <t>ציון מעבר מציון כולל של סעיפי האיכות לציון המחיר</t>
  </si>
  <si>
    <t xml:space="preserve">ציון מינימום נדרש בכל אחד מסעיפי האיכות בפני עצמו הינו </t>
  </si>
  <si>
    <t>הנושא:מתן שירותי השגחה על נבחנים בבחינות הבגרות והסמכה לטכנאים והנדסאים לאזור צפון</t>
  </si>
  <si>
    <t>מנה אחת לבחינה שמשכה על פי  לוח הבחינה של האגף הינו 3.50 שעות וההשגחה בוצעה על ידי משגיח רגיל</t>
  </si>
  <si>
    <t>מנה אחת לבחינה שמשכה על פי  לוח הבחינה של האגף הינו 3.50 שעות וההשגחה בוצעה על ידי משגיח לקויות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</si>
</sst>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0D]\ * #,##0.00_ ;_ [$₪-40D]\ * \-#,##0.00_ ;_ [$₪-40D]\ * &quot;-&quot;??_ ;_ @_ "/>
  </numFmts>
  <fonts count="33" x14ac:knownFonts="1">
    <font>
      <sz val="11"/>
      <color theme="1"/>
      <name val="Aptos Narrow"/>
      <family val="2"/>
      <charset val="177"/>
      <scheme val="minor"/>
    </font>
    <font>
      <sz val="11"/>
      <color theme="1"/>
      <name val="Aptos Narrow"/>
      <family val="2"/>
      <charset val="177"/>
      <scheme val="minor"/>
    </font>
    <font>
      <b/>
      <sz val="13"/>
      <name val="Arial"/>
      <family val="2"/>
    </font>
    <font>
      <b/>
      <sz val="11"/>
      <name val="Arial"/>
      <family val="2"/>
    </font>
    <font>
      <sz val="10"/>
      <name val="Arial"/>
      <family val="2"/>
    </font>
    <font>
      <sz val="11"/>
      <name val="Arial"/>
      <family val="2"/>
    </font>
    <font>
      <b/>
      <sz val="11"/>
      <color indexed="10"/>
      <name val="Arial"/>
      <family val="2"/>
    </font>
    <font>
      <b/>
      <u/>
      <sz val="12"/>
      <name val="Arial"/>
      <family val="2"/>
    </font>
    <font>
      <b/>
      <sz val="12"/>
      <name val="Arial"/>
      <family val="2"/>
    </font>
    <font>
      <b/>
      <sz val="14"/>
      <name val="David"/>
      <family val="2"/>
    </font>
    <font>
      <b/>
      <sz val="12"/>
      <name val="David"/>
      <family val="2"/>
      <charset val="177"/>
    </font>
    <font>
      <b/>
      <sz val="14"/>
      <name val="David"/>
      <family val="2"/>
      <charset val="177"/>
    </font>
    <font>
      <b/>
      <sz val="11"/>
      <name val="David"/>
      <family val="2"/>
      <charset val="177"/>
    </font>
    <font>
      <b/>
      <sz val="12"/>
      <name val="David"/>
      <family val="2"/>
    </font>
    <font>
      <b/>
      <sz val="11"/>
      <name val="Arial"/>
      <family val="2"/>
      <charset val="177"/>
    </font>
    <font>
      <b/>
      <sz val="9"/>
      <name val="David"/>
      <family val="2"/>
      <charset val="177"/>
    </font>
    <font>
      <b/>
      <sz val="8"/>
      <name val="Arial"/>
      <family val="2"/>
      <charset val="177"/>
    </font>
    <font>
      <sz val="10"/>
      <name val="David"/>
      <family val="2"/>
      <charset val="177"/>
    </font>
    <font>
      <b/>
      <sz val="10"/>
      <name val="David"/>
      <family val="2"/>
      <charset val="177"/>
    </font>
    <font>
      <b/>
      <sz val="10"/>
      <name val="Arial"/>
      <family val="2"/>
      <charset val="177"/>
    </font>
    <font>
      <sz val="11"/>
      <name val="David"/>
      <family val="2"/>
      <charset val="177"/>
    </font>
    <font>
      <sz val="72"/>
      <name val="David"/>
      <family val="2"/>
      <charset val="177"/>
    </font>
    <font>
      <sz val="9"/>
      <name val="David"/>
      <family val="2"/>
      <charset val="177"/>
    </font>
    <font>
      <sz val="9"/>
      <name val="Arial"/>
      <family val="2"/>
      <charset val="177"/>
    </font>
    <font>
      <sz val="9"/>
      <name val="Arial"/>
      <family val="2"/>
    </font>
    <font>
      <b/>
      <sz val="9"/>
      <name val="Arial"/>
      <family val="2"/>
      <charset val="177"/>
    </font>
    <font>
      <b/>
      <sz val="9"/>
      <name val="Arial"/>
      <family val="2"/>
    </font>
    <font>
      <b/>
      <i/>
      <sz val="11"/>
      <name val="David"/>
      <family val="2"/>
      <charset val="177"/>
    </font>
    <font>
      <sz val="8"/>
      <name val="Arial"/>
      <family val="2"/>
      <charset val="177"/>
    </font>
    <font>
      <sz val="11"/>
      <name val="Arial"/>
      <family val="2"/>
      <charset val="177"/>
    </font>
    <font>
      <sz val="10"/>
      <name val="Arial"/>
      <family val="2"/>
      <charset val="177"/>
    </font>
    <font>
      <b/>
      <sz val="10"/>
      <name val="Arial"/>
      <family val="2"/>
    </font>
    <font>
      <b/>
      <i/>
      <sz val="10"/>
      <name val="Arial"/>
      <family val="2"/>
    </font>
  </fonts>
  <fills count="4">
    <fill>
      <patternFill patternType="none"/>
    </fill>
    <fill>
      <patternFill patternType="gray125"/>
    </fill>
    <fill>
      <patternFill patternType="solid">
        <fgColor indexed="42"/>
        <bgColor indexed="64"/>
      </patternFill>
    </fill>
    <fill>
      <patternFill patternType="solid">
        <fgColor rgb="FFFFFF00"/>
        <bgColor indexed="64"/>
      </patternFill>
    </fill>
  </fills>
  <borders count="11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diagonalDown="1">
      <left style="thin">
        <color indexed="64"/>
      </left>
      <right style="thin">
        <color indexed="64"/>
      </right>
      <top style="medium">
        <color indexed="64"/>
      </top>
      <bottom/>
      <diagonal style="dotted">
        <color indexed="64"/>
      </diagonal>
    </border>
    <border diagonalUp="1" diagonalDown="1">
      <left style="thin">
        <color indexed="64"/>
      </left>
      <right style="medium">
        <color indexed="64"/>
      </right>
      <top style="medium">
        <color indexed="64"/>
      </top>
      <bottom/>
      <diagonal style="dotted">
        <color indexed="64"/>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diagonalUp="1" diagonalDown="1">
      <left style="thin">
        <color indexed="64"/>
      </left>
      <right style="thin">
        <color indexed="64"/>
      </right>
      <top/>
      <bottom/>
      <diagonal style="dotted">
        <color indexed="64"/>
      </diagonal>
    </border>
    <border diagonalUp="1" diagonalDown="1">
      <left style="thin">
        <color indexed="64"/>
      </left>
      <right style="medium">
        <color indexed="64"/>
      </right>
      <top/>
      <bottom/>
      <diagonal style="dotted">
        <color indexed="64"/>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diagonalUp="1" diagonalDown="1">
      <left style="thin">
        <color indexed="64"/>
      </left>
      <right style="thin">
        <color indexed="64"/>
      </right>
      <top/>
      <bottom style="medium">
        <color indexed="64"/>
      </bottom>
      <diagonal style="dotted">
        <color indexed="64"/>
      </diagonal>
    </border>
    <border diagonalUp="1" diagonalDown="1">
      <left style="thin">
        <color indexed="64"/>
      </left>
      <right style="medium">
        <color indexed="64"/>
      </right>
      <top/>
      <bottom style="medium">
        <color indexed="64"/>
      </bottom>
      <diagonal style="dotted">
        <color indexed="64"/>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diagonalUp="1" diagonalDown="1">
      <left style="thin">
        <color indexed="64"/>
      </left>
      <right style="thin">
        <color indexed="64"/>
      </right>
      <top/>
      <bottom style="thin">
        <color indexed="64"/>
      </bottom>
      <diagonal style="dotted">
        <color indexed="64"/>
      </diagonal>
    </border>
    <border diagonalUp="1" diagonalDown="1">
      <left style="thin">
        <color indexed="64"/>
      </left>
      <right style="medium">
        <color indexed="64"/>
      </right>
      <top/>
      <bottom style="thin">
        <color indexed="64"/>
      </bottom>
      <diagonal style="dotted">
        <color indexed="64"/>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style="double">
        <color indexed="64"/>
      </left>
      <right style="double">
        <color indexed="64"/>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style="double">
        <color indexed="64"/>
      </left>
      <right style="double">
        <color indexed="64"/>
      </right>
      <top/>
      <bottom style="double">
        <color indexed="64"/>
      </bottom>
      <diagonal/>
    </border>
    <border>
      <left/>
      <right style="double">
        <color indexed="64"/>
      </right>
      <top/>
      <bottom style="double">
        <color indexed="64"/>
      </bottom>
      <diagonal/>
    </border>
    <border>
      <left/>
      <right style="double">
        <color indexed="64"/>
      </right>
      <top/>
      <bottom style="thin">
        <color indexed="64"/>
      </bottom>
      <diagonal/>
    </border>
    <border>
      <left/>
      <right style="double">
        <color indexed="64"/>
      </right>
      <top/>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bottom style="double">
        <color indexed="64"/>
      </bottom>
      <diagonal/>
    </border>
    <border>
      <left style="thin">
        <color indexed="64"/>
      </left>
      <right/>
      <top style="medium">
        <color indexed="64"/>
      </top>
      <bottom style="double">
        <color indexed="64"/>
      </bottom>
      <diagonal/>
    </border>
    <border>
      <left style="double">
        <color indexed="64"/>
      </left>
      <right style="double">
        <color indexed="64"/>
      </right>
      <top style="medium">
        <color indexed="64"/>
      </top>
      <bottom style="double">
        <color indexed="64"/>
      </bottom>
      <diagonal/>
    </border>
    <border>
      <left/>
      <right style="double">
        <color indexed="64"/>
      </right>
      <top style="medium">
        <color indexed="64"/>
      </top>
      <bottom style="double">
        <color indexed="64"/>
      </bottom>
      <diagonal/>
    </border>
    <border>
      <left/>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double">
        <color indexed="64"/>
      </left>
      <right style="thin">
        <color indexed="64"/>
      </right>
      <top style="double">
        <color indexed="64"/>
      </top>
      <bottom/>
      <diagonal/>
    </border>
    <border>
      <left style="thin">
        <color indexed="64"/>
      </left>
      <right/>
      <top/>
      <bottom/>
      <diagonal/>
    </border>
    <border>
      <left style="thin">
        <color indexed="64"/>
      </left>
      <right style="double">
        <color indexed="64"/>
      </right>
      <top/>
      <bottom/>
      <diagonal/>
    </border>
    <border>
      <left/>
      <right style="double">
        <color indexed="64"/>
      </right>
      <top style="thin">
        <color indexed="64"/>
      </top>
      <bottom style="thin">
        <color indexed="64"/>
      </bottom>
      <diagonal/>
    </border>
    <border>
      <left style="thin">
        <color indexed="64"/>
      </left>
      <right style="double">
        <color indexed="64"/>
      </right>
      <top style="double">
        <color indexed="64"/>
      </top>
      <bottom/>
      <diagonal/>
    </border>
    <border>
      <left style="thin">
        <color indexed="64"/>
      </left>
      <right style="double">
        <color indexed="64"/>
      </right>
      <top/>
      <bottom style="double">
        <color indexed="64"/>
      </bottom>
      <diagonal/>
    </border>
    <border>
      <left style="thin">
        <color indexed="64"/>
      </left>
      <right style="double">
        <color indexed="64"/>
      </right>
      <top style="double">
        <color indexed="64"/>
      </top>
      <bottom style="thin">
        <color indexed="64"/>
      </bottom>
      <diagonal/>
    </border>
    <border diagonalUp="1" diagonalDown="1">
      <left style="double">
        <color indexed="64"/>
      </left>
      <right style="double">
        <color indexed="64"/>
      </right>
      <top style="double">
        <color indexed="64"/>
      </top>
      <bottom style="thin">
        <color indexed="64"/>
      </bottom>
      <diagonal style="hair">
        <color indexed="64"/>
      </diagonal>
    </border>
    <border diagonalUp="1" diagonalDown="1">
      <left/>
      <right style="double">
        <color indexed="64"/>
      </right>
      <top style="double">
        <color indexed="64"/>
      </top>
      <bottom style="thin">
        <color indexed="64"/>
      </bottom>
      <diagonal style="hair">
        <color indexed="64"/>
      </diagonal>
    </border>
    <border diagonalUp="1" diagonalDown="1">
      <left/>
      <right/>
      <top style="double">
        <color indexed="64"/>
      </top>
      <bottom style="thin">
        <color indexed="64"/>
      </bottom>
      <diagonal style="hair">
        <color indexed="64"/>
      </diagonal>
    </border>
    <border diagonalUp="1" diagonalDown="1">
      <left style="thin">
        <color indexed="64"/>
      </left>
      <right style="double">
        <color indexed="64"/>
      </right>
      <top style="double">
        <color indexed="64"/>
      </top>
      <bottom style="thin">
        <color indexed="64"/>
      </bottom>
      <diagonal style="hair">
        <color indexed="64"/>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double">
        <color indexed="64"/>
      </left>
      <right/>
      <top style="medium">
        <color indexed="64"/>
      </top>
      <bottom style="double">
        <color indexed="64"/>
      </bottom>
      <diagonal/>
    </border>
    <border>
      <left style="double">
        <color indexed="64"/>
      </left>
      <right/>
      <top/>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style="thin">
        <color indexed="64"/>
      </right>
      <top style="double">
        <color indexed="64"/>
      </top>
      <bottom/>
      <diagonal/>
    </border>
    <border>
      <left style="double">
        <color indexed="64"/>
      </left>
      <right style="double">
        <color indexed="64"/>
      </right>
      <top/>
      <bottom/>
      <diagonal/>
    </border>
    <border>
      <left style="thin">
        <color indexed="64"/>
      </left>
      <right style="thin">
        <color indexed="64"/>
      </right>
      <top/>
      <bottom style="double">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double">
        <color indexed="64"/>
      </left>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23">
    <xf numFmtId="0" fontId="0" fillId="0" borderId="0" xfId="0"/>
    <xf numFmtId="0" fontId="2" fillId="0" borderId="0" xfId="0" applyFont="1"/>
    <xf numFmtId="3" fontId="2" fillId="0" borderId="0" xfId="0" applyNumberFormat="1" applyFont="1"/>
    <xf numFmtId="9" fontId="3" fillId="0" borderId="0" xfId="0" applyNumberFormat="1" applyFont="1"/>
    <xf numFmtId="0" fontId="3" fillId="0" borderId="0" xfId="0" applyFont="1"/>
    <xf numFmtId="0" fontId="4" fillId="0" borderId="1" xfId="0" applyFont="1" applyBorder="1" applyAlignment="1">
      <alignment horizontal="center" vertical="center"/>
    </xf>
    <xf numFmtId="0" fontId="0" fillId="0" borderId="1" xfId="0" applyBorder="1" applyAlignment="1">
      <alignment horizontal="center" vertical="center"/>
    </xf>
    <xf numFmtId="3" fontId="0" fillId="0" borderId="0" xfId="0" applyNumberFormat="1"/>
    <xf numFmtId="0" fontId="5" fillId="0" borderId="0" xfId="0" applyFont="1"/>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3" fontId="3" fillId="0" borderId="6"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0" fillId="0" borderId="0" xfId="0" applyAlignment="1">
      <alignment horizontal="center"/>
    </xf>
    <xf numFmtId="0" fontId="5" fillId="0" borderId="9" xfId="0" applyFont="1" applyBorder="1" applyAlignment="1">
      <alignment vertical="center" wrapText="1" readingOrder="2"/>
    </xf>
    <xf numFmtId="0" fontId="3" fillId="0" borderId="10" xfId="0" applyFont="1" applyBorder="1" applyAlignment="1">
      <alignment horizontal="center" vertical="center" wrapText="1"/>
    </xf>
    <xf numFmtId="0" fontId="5" fillId="0" borderId="11" xfId="0" applyFont="1" applyBorder="1" applyAlignment="1">
      <alignment horizontal="center" vertical="center" wrapText="1" readingOrder="2"/>
    </xf>
    <xf numFmtId="0" fontId="5" fillId="0" borderId="12" xfId="0" applyFont="1" applyBorder="1" applyAlignment="1">
      <alignment horizontal="center" vertical="center" wrapText="1"/>
    </xf>
    <xf numFmtId="0" fontId="3" fillId="0" borderId="13" xfId="0" applyFont="1" applyBorder="1" applyAlignment="1">
      <alignment horizontal="center" vertical="center" wrapText="1"/>
    </xf>
    <xf numFmtId="3" fontId="3" fillId="0" borderId="14" xfId="0" applyNumberFormat="1"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0" xfId="0" applyAlignment="1">
      <alignment horizontal="center" vertical="center"/>
    </xf>
    <xf numFmtId="0" fontId="0" fillId="0" borderId="0" xfId="0" applyAlignment="1">
      <alignment vertical="center"/>
    </xf>
    <xf numFmtId="0" fontId="5" fillId="0" borderId="19" xfId="0" applyFont="1" applyBorder="1" applyAlignment="1">
      <alignment horizontal="center" vertical="center" wrapText="1" readingOrder="2"/>
    </xf>
    <xf numFmtId="0" fontId="5" fillId="0" borderId="20" xfId="0" applyFont="1" applyBorder="1" applyAlignment="1">
      <alignment horizontal="center" vertical="center" wrapText="1"/>
    </xf>
    <xf numFmtId="3" fontId="5" fillId="0" borderId="22" xfId="0" applyNumberFormat="1" applyFont="1" applyBorder="1" applyAlignment="1">
      <alignment horizontal="center" vertical="center" wrapText="1" readingOrder="2"/>
    </xf>
    <xf numFmtId="4" fontId="5" fillId="0" borderId="22" xfId="0" applyNumberFormat="1" applyFont="1" applyBorder="1" applyAlignment="1">
      <alignment horizontal="center" vertical="center" wrapText="1" readingOrder="2"/>
    </xf>
    <xf numFmtId="0" fontId="5" fillId="0" borderId="20" xfId="0" quotePrefix="1" applyFont="1" applyBorder="1" applyAlignment="1">
      <alignment horizontal="center" vertical="center" wrapText="1"/>
    </xf>
    <xf numFmtId="0" fontId="5" fillId="0" borderId="26" xfId="0" applyFont="1" applyBorder="1" applyAlignment="1">
      <alignment horizontal="center" vertical="center" wrapText="1" readingOrder="2"/>
    </xf>
    <xf numFmtId="0" fontId="5" fillId="0" borderId="27" xfId="0" applyFont="1" applyBorder="1" applyAlignment="1">
      <alignment horizontal="center" vertical="center" wrapText="1"/>
    </xf>
    <xf numFmtId="3" fontId="5" fillId="0" borderId="29"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17" fontId="5" fillId="0" borderId="19" xfId="0" applyNumberFormat="1" applyFont="1" applyBorder="1" applyAlignment="1">
      <alignment horizontal="center" vertical="center" wrapText="1" readingOrder="2"/>
    </xf>
    <xf numFmtId="9" fontId="5" fillId="0" borderId="11" xfId="2" applyFont="1" applyFill="1" applyBorder="1" applyAlignment="1">
      <alignment horizontal="center" vertical="center" wrapText="1"/>
    </xf>
    <xf numFmtId="3" fontId="5" fillId="0" borderId="33" xfId="0" applyNumberFormat="1" applyFont="1" applyBorder="1" applyAlignment="1">
      <alignment horizontal="center" vertical="center" wrapText="1" readingOrder="2"/>
    </xf>
    <xf numFmtId="4" fontId="5" fillId="0" borderId="33" xfId="0" applyNumberFormat="1" applyFont="1" applyBorder="1" applyAlignment="1">
      <alignment horizontal="center" vertical="center" wrapText="1" readingOrder="2"/>
    </xf>
    <xf numFmtId="3" fontId="5" fillId="0" borderId="1" xfId="0" applyNumberFormat="1" applyFont="1" applyBorder="1" applyAlignment="1">
      <alignment horizontal="center" vertical="center" wrapText="1" readingOrder="2"/>
    </xf>
    <xf numFmtId="4" fontId="5" fillId="0" borderId="1" xfId="0" applyNumberFormat="1" applyFont="1" applyBorder="1" applyAlignment="1">
      <alignment horizontal="center" vertical="center" wrapText="1" readingOrder="2"/>
    </xf>
    <xf numFmtId="0" fontId="0" fillId="0" borderId="0" xfId="0" applyAlignment="1">
      <alignment horizontal="center" readingOrder="2"/>
    </xf>
    <xf numFmtId="0" fontId="5" fillId="0" borderId="45" xfId="0" applyFont="1" applyBorder="1" applyAlignment="1">
      <alignment horizontal="center" vertical="center" wrapText="1" readingOrder="2"/>
    </xf>
    <xf numFmtId="0" fontId="5" fillId="0" borderId="46" xfId="0" quotePrefix="1" applyFont="1" applyBorder="1" applyAlignment="1">
      <alignment horizontal="center" vertical="center" wrapText="1"/>
    </xf>
    <xf numFmtId="0" fontId="5" fillId="0" borderId="47" xfId="0" applyFont="1" applyBorder="1" applyAlignment="1">
      <alignment horizontal="center" vertical="center" wrapText="1" readingOrder="2"/>
    </xf>
    <xf numFmtId="17" fontId="5" fillId="0" borderId="47" xfId="0" applyNumberFormat="1" applyFont="1" applyBorder="1" applyAlignment="1">
      <alignment horizontal="center" vertical="center" wrapText="1" readingOrder="2"/>
    </xf>
    <xf numFmtId="0" fontId="5" fillId="0" borderId="28" xfId="0" applyFont="1" applyBorder="1" applyAlignment="1">
      <alignment horizontal="center" vertical="center" wrapText="1" readingOrder="2"/>
    </xf>
    <xf numFmtId="17" fontId="5" fillId="0" borderId="21" xfId="0" applyNumberFormat="1" applyFont="1" applyBorder="1" applyAlignment="1">
      <alignment horizontal="center" vertical="center" wrapText="1" readingOrder="2"/>
    </xf>
    <xf numFmtId="0" fontId="5" fillId="0" borderId="48" xfId="0" applyFont="1" applyBorder="1" applyAlignment="1">
      <alignment horizontal="center" vertical="center" wrapText="1"/>
    </xf>
    <xf numFmtId="0" fontId="5" fillId="0" borderId="50" xfId="0" applyFont="1" applyBorder="1" applyAlignment="1">
      <alignment horizontal="center" vertical="center" wrapText="1"/>
    </xf>
    <xf numFmtId="4" fontId="5" fillId="0" borderId="51" xfId="0" applyNumberFormat="1" applyFont="1" applyBorder="1" applyAlignment="1">
      <alignment horizontal="center" vertical="center" wrapText="1" readingOrder="2"/>
    </xf>
    <xf numFmtId="9" fontId="5" fillId="0" borderId="47" xfId="2" applyFont="1" applyFill="1" applyBorder="1" applyAlignment="1">
      <alignment horizontal="center" vertical="center" wrapText="1"/>
    </xf>
    <xf numFmtId="3" fontId="5" fillId="0" borderId="51" xfId="0" applyNumberFormat="1" applyFont="1" applyBorder="1" applyAlignment="1">
      <alignment horizontal="center" vertical="center" wrapText="1" readingOrder="2"/>
    </xf>
    <xf numFmtId="0" fontId="0" fillId="0" borderId="56" xfId="0" applyBorder="1"/>
    <xf numFmtId="3" fontId="0" fillId="0" borderId="0" xfId="0" applyNumberFormat="1" applyAlignment="1">
      <alignment horizontal="center" vertical="center"/>
    </xf>
    <xf numFmtId="0" fontId="5" fillId="0" borderId="0" xfId="0" applyFont="1" applyAlignment="1">
      <alignment horizontal="center" vertical="center"/>
    </xf>
    <xf numFmtId="0" fontId="10" fillId="0" borderId="59" xfId="0" applyFont="1" applyBorder="1" applyAlignment="1">
      <alignment horizontal="centerContinuous" vertical="center" readingOrder="2"/>
    </xf>
    <xf numFmtId="0" fontId="11" fillId="0" borderId="60" xfId="0" applyFont="1" applyBorder="1" applyAlignment="1">
      <alignment horizontal="center" vertical="center" readingOrder="2"/>
    </xf>
    <xf numFmtId="0" fontId="12" fillId="0" borderId="61" xfId="0" applyFont="1" applyBorder="1" applyAlignment="1">
      <alignment horizontal="center" vertical="center" readingOrder="2"/>
    </xf>
    <xf numFmtId="0" fontId="12" fillId="0" borderId="59" xfId="0" applyFont="1" applyBorder="1" applyAlignment="1">
      <alignment vertical="center"/>
    </xf>
    <xf numFmtId="0" fontId="14" fillId="0" borderId="62" xfId="0" applyFont="1" applyBorder="1" applyAlignment="1">
      <alignment horizontal="center" vertical="center"/>
    </xf>
    <xf numFmtId="0" fontId="15" fillId="0" borderId="60" xfId="0" applyFont="1" applyBorder="1" applyAlignment="1">
      <alignment horizontal="right" vertical="center"/>
    </xf>
    <xf numFmtId="0" fontId="15" fillId="0" borderId="60" xfId="0" applyFont="1" applyBorder="1" applyAlignment="1">
      <alignment horizontal="left" vertical="center"/>
    </xf>
    <xf numFmtId="0" fontId="16" fillId="0" borderId="62" xfId="0" applyFont="1" applyBorder="1" applyAlignment="1">
      <alignment vertical="center"/>
    </xf>
    <xf numFmtId="0" fontId="17" fillId="0" borderId="0" xfId="0" applyFont="1" applyAlignment="1">
      <alignment readingOrder="2"/>
    </xf>
    <xf numFmtId="0" fontId="12" fillId="0" borderId="63" xfId="0" applyFont="1" applyBorder="1" applyAlignment="1">
      <alignment horizontal="center" vertical="center" readingOrder="2"/>
    </xf>
    <xf numFmtId="0" fontId="10" fillId="0" borderId="64" xfId="0" applyFont="1" applyBorder="1" applyAlignment="1">
      <alignment horizontal="center" vertical="center" readingOrder="2"/>
    </xf>
    <xf numFmtId="0" fontId="18" fillId="0" borderId="65" xfId="0" applyFont="1" applyBorder="1" applyAlignment="1">
      <alignment horizontal="center" vertical="center" readingOrder="2"/>
    </xf>
    <xf numFmtId="0" fontId="12" fillId="0" borderId="63" xfId="0" applyFont="1" applyBorder="1" applyAlignment="1">
      <alignment vertical="center"/>
    </xf>
    <xf numFmtId="0" fontId="14" fillId="0" borderId="66" xfId="0" applyFont="1" applyBorder="1" applyAlignment="1">
      <alignment horizontal="center" vertical="center"/>
    </xf>
    <xf numFmtId="0" fontId="15" fillId="0" borderId="64" xfId="0" applyFont="1" applyBorder="1" applyAlignment="1">
      <alignment horizontal="right" vertical="center"/>
    </xf>
    <xf numFmtId="0" fontId="15" fillId="0" borderId="64" xfId="0" applyFont="1" applyBorder="1" applyAlignment="1">
      <alignment horizontal="left" vertical="center"/>
    </xf>
    <xf numFmtId="22" fontId="19" fillId="0" borderId="66" xfId="0" applyNumberFormat="1" applyFont="1" applyBorder="1" applyAlignment="1">
      <alignment horizontal="center" vertical="center"/>
    </xf>
    <xf numFmtId="0" fontId="20" fillId="0" borderId="62" xfId="0" applyFont="1" applyBorder="1" applyAlignment="1">
      <alignment horizontal="center" vertical="center" wrapText="1" readingOrder="2"/>
    </xf>
    <xf numFmtId="0" fontId="20" fillId="0" borderId="56" xfId="0" applyFont="1" applyBorder="1" applyAlignment="1">
      <alignment horizontal="center" vertical="center" wrapText="1" readingOrder="2"/>
    </xf>
    <xf numFmtId="0" fontId="14" fillId="0" borderId="67" xfId="0" applyFont="1" applyBorder="1" applyAlignment="1">
      <alignment horizontal="center" vertical="center" wrapText="1" readingOrder="2"/>
    </xf>
    <xf numFmtId="0" fontId="14" fillId="0" borderId="68" xfId="0" applyFont="1" applyBorder="1" applyAlignment="1">
      <alignment horizontal="center" vertical="center" wrapText="1" readingOrder="2"/>
    </xf>
    <xf numFmtId="0" fontId="17" fillId="0" borderId="0" xfId="0" applyFont="1" applyAlignment="1">
      <alignment horizontal="center" vertical="center" wrapText="1" readingOrder="2"/>
    </xf>
    <xf numFmtId="0" fontId="20" fillId="0" borderId="66" xfId="0" applyFont="1" applyBorder="1" applyAlignment="1">
      <alignment horizontal="center" vertical="center" wrapText="1" readingOrder="2"/>
    </xf>
    <xf numFmtId="0" fontId="20" fillId="0" borderId="64" xfId="0" applyFont="1" applyBorder="1" applyAlignment="1">
      <alignment horizontal="center" vertical="center" wrapText="1" readingOrder="2"/>
    </xf>
    <xf numFmtId="0" fontId="20" fillId="0" borderId="69" xfId="0" applyFont="1" applyBorder="1" applyAlignment="1">
      <alignment horizontal="center" vertical="center" wrapText="1" readingOrder="2"/>
    </xf>
    <xf numFmtId="0" fontId="21" fillId="0" borderId="0" xfId="0" applyFont="1" applyAlignment="1">
      <alignment horizontal="center" vertical="center" wrapText="1" readingOrder="2"/>
    </xf>
    <xf numFmtId="0" fontId="17" fillId="0" borderId="71" xfId="0" applyFont="1" applyBorder="1" applyAlignment="1">
      <alignment horizontal="center" vertical="center" wrapText="1" readingOrder="2"/>
    </xf>
    <xf numFmtId="0" fontId="22" fillId="0" borderId="72" xfId="0" applyFont="1" applyBorder="1" applyAlignment="1">
      <alignment horizontal="center" vertical="center" wrapText="1" readingOrder="2"/>
    </xf>
    <xf numFmtId="9" fontId="23" fillId="0" borderId="67" xfId="0" applyNumberFormat="1" applyFont="1" applyBorder="1" applyAlignment="1">
      <alignment horizontal="center" vertical="center" wrapText="1" readingOrder="2"/>
    </xf>
    <xf numFmtId="4" fontId="24" fillId="0" borderId="56" xfId="0" applyNumberFormat="1" applyFont="1" applyBorder="1" applyAlignment="1">
      <alignment horizontal="center" vertical="center" wrapText="1" readingOrder="2"/>
    </xf>
    <xf numFmtId="4" fontId="24" fillId="0" borderId="71" xfId="0" applyNumberFormat="1" applyFont="1" applyBorder="1" applyAlignment="1">
      <alignment horizontal="center" vertical="center" wrapText="1" readingOrder="2"/>
    </xf>
    <xf numFmtId="4" fontId="24" fillId="0" borderId="73" xfId="0" applyNumberFormat="1" applyFont="1" applyBorder="1" applyAlignment="1">
      <alignment horizontal="center" vertical="center" wrapText="1" readingOrder="2"/>
    </xf>
    <xf numFmtId="4" fontId="24" fillId="0" borderId="67" xfId="0" applyNumberFormat="1" applyFont="1" applyBorder="1" applyAlignment="1">
      <alignment horizontal="center" vertical="center" wrapText="1" readingOrder="2"/>
    </xf>
    <xf numFmtId="0" fontId="15" fillId="0" borderId="74" xfId="0" applyFont="1" applyBorder="1" applyAlignment="1">
      <alignment horizontal="center" vertical="center" wrapText="1" readingOrder="2"/>
    </xf>
    <xf numFmtId="0" fontId="12" fillId="2" borderId="76" xfId="0" applyFont="1" applyFill="1" applyBorder="1" applyAlignment="1">
      <alignment horizontal="center" vertical="center" wrapText="1" readingOrder="2"/>
    </xf>
    <xf numFmtId="0" fontId="15" fillId="2" borderId="77" xfId="0" applyFont="1" applyFill="1" applyBorder="1" applyAlignment="1">
      <alignment horizontal="center" vertical="center" wrapText="1" readingOrder="2"/>
    </xf>
    <xf numFmtId="9" fontId="25" fillId="2" borderId="78" xfId="0" applyNumberFormat="1" applyFont="1" applyFill="1" applyBorder="1" applyAlignment="1">
      <alignment horizontal="center" vertical="center" wrapText="1" readingOrder="2"/>
    </xf>
    <xf numFmtId="4" fontId="26" fillId="2" borderId="79" xfId="0" applyNumberFormat="1" applyFont="1" applyFill="1" applyBorder="1" applyAlignment="1">
      <alignment horizontal="center" vertical="center" wrapText="1" readingOrder="2"/>
    </xf>
    <xf numFmtId="4" fontId="26" fillId="2" borderId="80" xfId="0" applyNumberFormat="1" applyFont="1" applyFill="1" applyBorder="1" applyAlignment="1">
      <alignment horizontal="center" vertical="center" wrapText="1" readingOrder="2"/>
    </xf>
    <xf numFmtId="4" fontId="26" fillId="2" borderId="78" xfId="0" applyNumberFormat="1" applyFont="1" applyFill="1" applyBorder="1" applyAlignment="1">
      <alignment horizontal="center" vertical="center" wrapText="1" readingOrder="2"/>
    </xf>
    <xf numFmtId="0" fontId="15" fillId="2" borderId="78" xfId="0" applyFont="1" applyFill="1" applyBorder="1" applyAlignment="1">
      <alignment horizontal="center" vertical="center" wrapText="1" readingOrder="2"/>
    </xf>
    <xf numFmtId="0" fontId="17" fillId="0" borderId="82" xfId="0" applyFont="1" applyBorder="1" applyAlignment="1">
      <alignment horizontal="center" vertical="center" wrapText="1" readingOrder="2"/>
    </xf>
    <xf numFmtId="9" fontId="24" fillId="0" borderId="68" xfId="0" applyNumberFormat="1" applyFont="1" applyBorder="1" applyAlignment="1">
      <alignment horizontal="center" vertical="center" wrapText="1" readingOrder="2"/>
    </xf>
    <xf numFmtId="4" fontId="24" fillId="0" borderId="83" xfId="0" applyNumberFormat="1" applyFont="1" applyBorder="1" applyAlignment="1">
      <alignment horizontal="center" vertical="center" wrapText="1" readingOrder="2"/>
    </xf>
    <xf numFmtId="4" fontId="24" fillId="0" borderId="68" xfId="0" applyNumberFormat="1" applyFont="1" applyBorder="1" applyAlignment="1">
      <alignment horizontal="center" vertical="center" wrapText="1" readingOrder="2"/>
    </xf>
    <xf numFmtId="0" fontId="15" fillId="0" borderId="68" xfId="0" applyFont="1" applyBorder="1" applyAlignment="1">
      <alignment horizontal="center" vertical="center" wrapText="1" readingOrder="2"/>
    </xf>
    <xf numFmtId="9" fontId="23" fillId="0" borderId="68" xfId="0" applyNumberFormat="1" applyFont="1" applyBorder="1" applyAlignment="1">
      <alignment horizontal="center" vertical="center" wrapText="1" readingOrder="2"/>
    </xf>
    <xf numFmtId="4" fontId="24" fillId="0" borderId="0" xfId="0" applyNumberFormat="1" applyFont="1" applyAlignment="1">
      <alignment horizontal="center" vertical="center" wrapText="1" readingOrder="2"/>
    </xf>
    <xf numFmtId="0" fontId="17" fillId="0" borderId="50" xfId="0" applyFont="1" applyBorder="1" applyAlignment="1">
      <alignment horizontal="center" vertical="center" wrapText="1" readingOrder="2"/>
    </xf>
    <xf numFmtId="9" fontId="23" fillId="0" borderId="84" xfId="0" applyNumberFormat="1" applyFont="1" applyBorder="1" applyAlignment="1">
      <alignment horizontal="center" vertical="center" wrapText="1" readingOrder="2"/>
    </xf>
    <xf numFmtId="4" fontId="24" fillId="0" borderId="57" xfId="0" applyNumberFormat="1" applyFont="1" applyBorder="1" applyAlignment="1">
      <alignment horizontal="center" vertical="center" wrapText="1" readingOrder="2"/>
    </xf>
    <xf numFmtId="4" fontId="24" fillId="0" borderId="84" xfId="0" applyNumberFormat="1" applyFont="1" applyBorder="1" applyAlignment="1">
      <alignment horizontal="center" vertical="center" wrapText="1" readingOrder="2"/>
    </xf>
    <xf numFmtId="0" fontId="15" fillId="0" borderId="84" xfId="0" applyFont="1" applyBorder="1" applyAlignment="1">
      <alignment horizontal="center" vertical="center" wrapText="1" readingOrder="2"/>
    </xf>
    <xf numFmtId="0" fontId="9" fillId="0" borderId="87" xfId="0" applyFont="1" applyBorder="1" applyAlignment="1">
      <alignment horizontal="center" vertical="center" wrapText="1" readingOrder="2"/>
    </xf>
    <xf numFmtId="1" fontId="22" fillId="0" borderId="88" xfId="0" applyNumberFormat="1" applyFont="1" applyBorder="1" applyAlignment="1">
      <alignment horizontal="center" vertical="center" wrapText="1" readingOrder="2"/>
    </xf>
    <xf numFmtId="3" fontId="26" fillId="0" borderId="89" xfId="0" applyNumberFormat="1" applyFont="1" applyBorder="1" applyAlignment="1">
      <alignment horizontal="center" vertical="center" wrapText="1" readingOrder="2"/>
    </xf>
    <xf numFmtId="4" fontId="26" fillId="0" borderId="90" xfId="0" applyNumberFormat="1" applyFont="1" applyBorder="1" applyAlignment="1">
      <alignment horizontal="center" vertical="center" wrapText="1" readingOrder="2"/>
    </xf>
    <xf numFmtId="4" fontId="26" fillId="0" borderId="91" xfId="0" applyNumberFormat="1" applyFont="1" applyBorder="1" applyAlignment="1">
      <alignment horizontal="center" vertical="center" wrapText="1" readingOrder="2"/>
    </xf>
    <xf numFmtId="4" fontId="26" fillId="0" borderId="89" xfId="0" applyNumberFormat="1" applyFont="1" applyBorder="1" applyAlignment="1">
      <alignment horizontal="center" vertical="center" wrapText="1" readingOrder="2"/>
    </xf>
    <xf numFmtId="0" fontId="15" fillId="0" borderId="89" xfId="0" applyFont="1" applyBorder="1" applyAlignment="1">
      <alignment horizontal="center" vertical="center" wrapText="1" readingOrder="2"/>
    </xf>
    <xf numFmtId="2" fontId="22" fillId="0" borderId="74" xfId="0" applyNumberFormat="1" applyFont="1" applyBorder="1" applyAlignment="1">
      <alignment horizontal="center" vertical="center" wrapText="1" readingOrder="2"/>
    </xf>
    <xf numFmtId="4" fontId="26" fillId="0" borderId="56" xfId="0" applyNumberFormat="1" applyFont="1" applyBorder="1" applyAlignment="1">
      <alignment horizontal="center" vertical="center" wrapText="1" readingOrder="2"/>
    </xf>
    <xf numFmtId="4" fontId="26" fillId="0" borderId="71" xfId="0" applyNumberFormat="1" applyFont="1" applyBorder="1" applyAlignment="1">
      <alignment horizontal="center" vertical="center" wrapText="1" readingOrder="2"/>
    </xf>
    <xf numFmtId="4" fontId="26" fillId="0" borderId="57" xfId="0" applyNumberFormat="1" applyFont="1" applyBorder="1" applyAlignment="1">
      <alignment horizontal="center" vertical="center" wrapText="1" readingOrder="2"/>
    </xf>
    <xf numFmtId="1" fontId="22" fillId="0" borderId="74" xfId="0" applyNumberFormat="1" applyFont="1" applyBorder="1" applyAlignment="1">
      <alignment horizontal="center" vertical="center" wrapText="1" readingOrder="2"/>
    </xf>
    <xf numFmtId="0" fontId="17" fillId="0" borderId="93" xfId="0" applyFont="1" applyBorder="1" applyAlignment="1">
      <alignment horizontal="center" vertical="center" wrapText="1" readingOrder="2"/>
    </xf>
    <xf numFmtId="0" fontId="12" fillId="2" borderId="80" xfId="0" applyFont="1" applyFill="1" applyBorder="1" applyAlignment="1">
      <alignment horizontal="center" vertical="center" wrapText="1" readingOrder="2"/>
    </xf>
    <xf numFmtId="3" fontId="25" fillId="2" borderId="79" xfId="0" applyNumberFormat="1" applyFont="1" applyFill="1" applyBorder="1" applyAlignment="1">
      <alignment horizontal="center" vertical="center" wrapText="1" readingOrder="2"/>
    </xf>
    <xf numFmtId="4" fontId="26" fillId="2" borderId="94" xfId="0" applyNumberFormat="1" applyFont="1" applyFill="1" applyBorder="1" applyAlignment="1">
      <alignment horizontal="center" vertical="center" wrapText="1" readingOrder="2"/>
    </xf>
    <xf numFmtId="0" fontId="17" fillId="0" borderId="0" xfId="0" applyFont="1" applyAlignment="1">
      <alignment horizontal="center" readingOrder="2"/>
    </xf>
    <xf numFmtId="9" fontId="17" fillId="0" borderId="0" xfId="0" applyNumberFormat="1" applyFont="1" applyAlignment="1">
      <alignment readingOrder="2"/>
    </xf>
    <xf numFmtId="0" fontId="14" fillId="0" borderId="62" xfId="0" applyFont="1" applyBorder="1" applyAlignment="1">
      <alignment vertical="center"/>
    </xf>
    <xf numFmtId="0" fontId="15" fillId="0" borderId="60" xfId="0" applyFont="1" applyBorder="1" applyAlignment="1">
      <alignment vertical="center"/>
    </xf>
    <xf numFmtId="0" fontId="14" fillId="0" borderId="66" xfId="0" applyFont="1" applyBorder="1" applyAlignment="1">
      <alignment vertical="center"/>
    </xf>
    <xf numFmtId="0" fontId="15" fillId="0" borderId="63" xfId="0" applyFont="1" applyBorder="1" applyAlignment="1">
      <alignment vertical="center"/>
    </xf>
    <xf numFmtId="0" fontId="20" fillId="0" borderId="95" xfId="0" applyFont="1" applyBorder="1" applyAlignment="1">
      <alignment horizontal="centerContinuous" vertical="center"/>
    </xf>
    <xf numFmtId="0" fontId="20" fillId="0" borderId="0" xfId="0" applyFont="1" applyAlignment="1">
      <alignment horizontal="centerContinuous" vertical="center"/>
    </xf>
    <xf numFmtId="0" fontId="20" fillId="0" borderId="96" xfId="0" applyFont="1" applyBorder="1" applyAlignment="1">
      <alignment horizontal="centerContinuous" vertical="center"/>
    </xf>
    <xf numFmtId="9" fontId="14" fillId="0" borderId="62" xfId="0" applyNumberFormat="1" applyFont="1" applyBorder="1" applyAlignment="1">
      <alignment horizontal="centerContinuous" vertical="center"/>
    </xf>
    <xf numFmtId="0" fontId="20" fillId="0" borderId="0" xfId="0" applyFont="1"/>
    <xf numFmtId="0" fontId="20" fillId="0" borderId="0" xfId="0" applyFont="1" applyAlignment="1">
      <alignment horizontal="center" vertical="center"/>
    </xf>
    <xf numFmtId="0" fontId="20" fillId="0" borderId="65" xfId="0" applyFont="1" applyBorder="1" applyAlignment="1">
      <alignment horizontal="center" vertical="center"/>
    </xf>
    <xf numFmtId="9" fontId="25" fillId="0" borderId="64" xfId="0" applyNumberFormat="1" applyFont="1" applyBorder="1" applyAlignment="1">
      <alignment horizontal="center" vertical="center"/>
    </xf>
    <xf numFmtId="9" fontId="25" fillId="0" borderId="101" xfId="0" applyNumberFormat="1" applyFont="1" applyBorder="1" applyAlignment="1">
      <alignment horizontal="center" vertical="center"/>
    </xf>
    <xf numFmtId="9" fontId="25" fillId="0" borderId="86" xfId="0" applyNumberFormat="1" applyFont="1" applyBorder="1" applyAlignment="1">
      <alignment horizontal="center" vertical="center"/>
    </xf>
    <xf numFmtId="0" fontId="28" fillId="0" borderId="64" xfId="0" applyFont="1" applyBorder="1" applyAlignment="1">
      <alignment horizontal="center" vertical="center"/>
    </xf>
    <xf numFmtId="0" fontId="17" fillId="0" borderId="0" xfId="0" applyFont="1" applyAlignment="1">
      <alignment horizontal="center" vertical="center"/>
    </xf>
    <xf numFmtId="2" fontId="17" fillId="0" borderId="100" xfId="0" applyNumberFormat="1" applyFont="1" applyBorder="1" applyAlignment="1">
      <alignment horizontal="center" vertical="center" wrapText="1"/>
    </xf>
    <xf numFmtId="2" fontId="30" fillId="0" borderId="0" xfId="0" applyNumberFormat="1" applyFont="1" applyAlignment="1">
      <alignment horizontal="center" vertical="center" wrapText="1"/>
    </xf>
    <xf numFmtId="2" fontId="30" fillId="0" borderId="22" xfId="0" applyNumberFormat="1" applyFont="1" applyBorder="1" applyAlignment="1">
      <alignment horizontal="center" vertical="center" wrapText="1"/>
    </xf>
    <xf numFmtId="2" fontId="30" fillId="0" borderId="82"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72" xfId="0" applyFont="1" applyBorder="1" applyAlignment="1">
      <alignment horizontal="center" vertical="center" wrapText="1"/>
    </xf>
    <xf numFmtId="2" fontId="30" fillId="0" borderId="56" xfId="0" applyNumberFormat="1" applyFont="1" applyBorder="1" applyAlignment="1">
      <alignment horizontal="center" vertical="center" wrapText="1"/>
    </xf>
    <xf numFmtId="2" fontId="30" fillId="0" borderId="51" xfId="0" applyNumberFormat="1" applyFont="1" applyBorder="1" applyAlignment="1">
      <alignment horizontal="center" vertical="center" wrapText="1"/>
    </xf>
    <xf numFmtId="0" fontId="17" fillId="0" borderId="100" xfId="0" applyFont="1" applyBorder="1" applyAlignment="1">
      <alignment horizontal="center" vertical="center" wrapText="1"/>
    </xf>
    <xf numFmtId="0" fontId="30" fillId="0" borderId="97" xfId="0" applyFont="1" applyBorder="1"/>
    <xf numFmtId="0" fontId="17" fillId="0" borderId="98" xfId="0" applyFont="1" applyBorder="1"/>
    <xf numFmtId="0" fontId="17" fillId="0" borderId="107" xfId="0" applyFont="1" applyBorder="1"/>
    <xf numFmtId="0" fontId="30" fillId="0" borderId="98" xfId="0" applyFont="1" applyBorder="1" applyAlignment="1">
      <alignment horizontal="center"/>
    </xf>
    <xf numFmtId="0" fontId="30" fillId="0" borderId="108" xfId="0" applyFont="1" applyBorder="1" applyAlignment="1">
      <alignment horizontal="center"/>
    </xf>
    <xf numFmtId="0" fontId="30" fillId="0" borderId="109" xfId="0" applyFont="1" applyBorder="1" applyAlignment="1">
      <alignment horizontal="center"/>
    </xf>
    <xf numFmtId="3" fontId="30" fillId="0" borderId="110" xfId="0" applyNumberFormat="1" applyFont="1" applyBorder="1" applyAlignment="1">
      <alignment horizontal="center"/>
    </xf>
    <xf numFmtId="0" fontId="30" fillId="0" borderId="107" xfId="0" applyFont="1" applyBorder="1"/>
    <xf numFmtId="0" fontId="17" fillId="0" borderId="0" xfId="0" applyFont="1"/>
    <xf numFmtId="0" fontId="17" fillId="0" borderId="59" xfId="0" applyFont="1" applyBorder="1"/>
    <xf numFmtId="0" fontId="17" fillId="0" borderId="60" xfId="0" applyFont="1" applyBorder="1"/>
    <xf numFmtId="0" fontId="17" fillId="0" borderId="62" xfId="0" applyFont="1" applyBorder="1"/>
    <xf numFmtId="0" fontId="17" fillId="0" borderId="95" xfId="0" applyFont="1" applyBorder="1"/>
    <xf numFmtId="0" fontId="17" fillId="0" borderId="68" xfId="0" applyFont="1" applyBorder="1"/>
    <xf numFmtId="0" fontId="12" fillId="0" borderId="0" xfId="0" applyFont="1" applyAlignment="1">
      <alignment horizontal="right" vertical="center"/>
    </xf>
    <xf numFmtId="9" fontId="12" fillId="0" borderId="0" xfId="0" applyNumberFormat="1"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right" vertical="center" wrapText="1"/>
    </xf>
    <xf numFmtId="9" fontId="18" fillId="0" borderId="0" xfId="0" applyNumberFormat="1" applyFont="1" applyAlignment="1">
      <alignment horizontal="center"/>
    </xf>
    <xf numFmtId="0" fontId="10" fillId="0" borderId="0" xfId="0" applyFont="1"/>
    <xf numFmtId="0" fontId="17" fillId="0" borderId="63" xfId="0" applyFont="1" applyBorder="1"/>
    <xf numFmtId="0" fontId="17" fillId="0" borderId="64" xfId="0" applyFont="1" applyBorder="1"/>
    <xf numFmtId="0" fontId="17" fillId="0" borderId="66" xfId="0" applyFont="1" applyBorder="1"/>
    <xf numFmtId="164" fontId="26" fillId="3" borderId="71" xfId="1" applyNumberFormat="1" applyFont="1" applyFill="1" applyBorder="1" applyAlignment="1">
      <alignment horizontal="center" vertical="center" wrapText="1" readingOrder="2"/>
    </xf>
    <xf numFmtId="0" fontId="17" fillId="3" borderId="71" xfId="0" applyFont="1" applyFill="1" applyBorder="1" applyAlignment="1">
      <alignment horizontal="center" vertical="center" wrapText="1" readingOrder="2"/>
    </xf>
    <xf numFmtId="3" fontId="26" fillId="3" borderId="92" xfId="0" applyNumberFormat="1" applyFont="1" applyFill="1" applyBorder="1" applyAlignment="1">
      <alignment horizontal="center" vertical="center" wrapText="1" readingOrder="2"/>
    </xf>
    <xf numFmtId="2" fontId="22" fillId="0" borderId="111" xfId="0" applyNumberFormat="1" applyFont="1" applyBorder="1" applyAlignment="1">
      <alignment horizontal="center" vertical="center" wrapText="1" readingOrder="2"/>
    </xf>
    <xf numFmtId="1" fontId="22" fillId="0" borderId="111" xfId="0" applyNumberFormat="1" applyFont="1" applyBorder="1" applyAlignment="1">
      <alignment horizontal="center" vertical="center" wrapText="1" readingOrder="2"/>
    </xf>
    <xf numFmtId="3" fontId="25" fillId="2" borderId="66" xfId="0" applyNumberFormat="1" applyFont="1" applyFill="1" applyBorder="1" applyAlignment="1">
      <alignment horizontal="center" vertical="center" wrapText="1" readingOrder="2"/>
    </xf>
    <xf numFmtId="4" fontId="26" fillId="2" borderId="64" xfId="0" applyNumberFormat="1" applyFont="1" applyFill="1" applyBorder="1" applyAlignment="1">
      <alignment horizontal="center" vertical="center" wrapText="1" readingOrder="2"/>
    </xf>
    <xf numFmtId="3" fontId="26" fillId="3" borderId="1" xfId="0" applyNumberFormat="1" applyFont="1" applyFill="1" applyBorder="1" applyAlignment="1">
      <alignment horizontal="center" vertical="center" wrapText="1" readingOrder="2"/>
    </xf>
    <xf numFmtId="0" fontId="17" fillId="0" borderId="1" xfId="0" applyFont="1" applyBorder="1" applyAlignment="1">
      <alignment horizontal="center" vertical="center" wrapText="1" readingOrder="2"/>
    </xf>
    <xf numFmtId="3" fontId="26" fillId="3" borderId="84" xfId="0" applyNumberFormat="1" applyFont="1" applyFill="1" applyBorder="1" applyAlignment="1">
      <alignment horizontal="center" vertical="center" wrapText="1" readingOrder="2"/>
    </xf>
    <xf numFmtId="0" fontId="20" fillId="0" borderId="61" xfId="0" applyFont="1" applyBorder="1" applyAlignment="1">
      <alignment horizontal="center" vertical="center" wrapText="1" readingOrder="2"/>
    </xf>
    <xf numFmtId="0" fontId="20" fillId="0" borderId="65" xfId="0" applyFont="1" applyBorder="1" applyAlignment="1">
      <alignment horizontal="center" vertical="center" wrapText="1" readingOrder="2"/>
    </xf>
    <xf numFmtId="0" fontId="10" fillId="0" borderId="59" xfId="0" applyFont="1" applyBorder="1" applyAlignment="1">
      <alignment horizontal="right" vertical="top" wrapText="1" readingOrder="2"/>
    </xf>
    <xf numFmtId="0" fontId="10" fillId="0" borderId="60" xfId="0" applyFont="1" applyBorder="1" applyAlignment="1">
      <alignment horizontal="right" vertical="top" wrapText="1" readingOrder="2"/>
    </xf>
    <xf numFmtId="0" fontId="10" fillId="0" borderId="62" xfId="0" applyFont="1" applyBorder="1" applyAlignment="1">
      <alignment horizontal="right" vertical="top" wrapText="1" readingOrder="2"/>
    </xf>
    <xf numFmtId="0" fontId="10" fillId="0" borderId="63" xfId="0" applyFont="1" applyBorder="1" applyAlignment="1">
      <alignment horizontal="right" vertical="top" wrapText="1" readingOrder="2"/>
    </xf>
    <xf numFmtId="0" fontId="10" fillId="0" borderId="64" xfId="0" applyFont="1" applyBorder="1" applyAlignment="1">
      <alignment horizontal="right" vertical="top" wrapText="1" readingOrder="2"/>
    </xf>
    <xf numFmtId="0" fontId="10" fillId="0" borderId="66" xfId="0" applyFont="1" applyBorder="1" applyAlignment="1">
      <alignment horizontal="right" vertical="top" wrapText="1" readingOrder="2"/>
    </xf>
    <xf numFmtId="0" fontId="20" fillId="0" borderId="59" xfId="0" applyFont="1" applyBorder="1" applyAlignment="1">
      <alignment horizontal="center" vertical="center" wrapText="1" readingOrder="2"/>
    </xf>
    <xf numFmtId="0" fontId="20" fillId="0" borderId="62" xfId="0" applyFont="1" applyBorder="1" applyAlignment="1">
      <alignment horizontal="center" vertical="center" wrapText="1" readingOrder="2"/>
    </xf>
    <xf numFmtId="0" fontId="20" fillId="0" borderId="63" xfId="0" applyFont="1" applyBorder="1" applyAlignment="1">
      <alignment horizontal="center" vertical="center" wrapText="1" readingOrder="2"/>
    </xf>
    <xf numFmtId="0" fontId="20" fillId="0" borderId="66" xfId="0" applyFont="1" applyBorder="1" applyAlignment="1">
      <alignment horizontal="center" vertical="center" wrapText="1" readingOrder="2"/>
    </xf>
    <xf numFmtId="0" fontId="18" fillId="0" borderId="70" xfId="0" applyFont="1" applyBorder="1" applyAlignment="1">
      <alignment horizontal="center" vertical="center" wrapText="1" readingOrder="2"/>
    </xf>
    <xf numFmtId="0" fontId="18" fillId="0" borderId="75" xfId="0" applyFont="1" applyBorder="1" applyAlignment="1">
      <alignment horizontal="center" vertical="center" wrapText="1" readingOrder="2"/>
    </xf>
    <xf numFmtId="0" fontId="18" fillId="0" borderId="81" xfId="0" applyFont="1" applyBorder="1" applyAlignment="1">
      <alignment horizontal="center" vertical="center" wrapText="1" readingOrder="2"/>
    </xf>
    <xf numFmtId="0" fontId="20" fillId="0" borderId="85" xfId="0" applyFont="1" applyBorder="1" applyAlignment="1">
      <alignment horizontal="center" vertical="center" wrapText="1" readingOrder="2"/>
    </xf>
    <xf numFmtId="0" fontId="20" fillId="0" borderId="86" xfId="0" applyFont="1" applyBorder="1" applyAlignment="1">
      <alignment horizontal="center" vertical="center" wrapText="1" readingOrder="2"/>
    </xf>
    <xf numFmtId="4" fontId="5" fillId="0" borderId="14" xfId="0" applyNumberFormat="1" applyFont="1" applyBorder="1" applyAlignment="1">
      <alignment horizontal="center" vertical="center" wrapText="1" readingOrder="2"/>
    </xf>
    <xf numFmtId="4" fontId="5" fillId="0" borderId="51" xfId="0" applyNumberFormat="1" applyFont="1" applyBorder="1" applyAlignment="1">
      <alignment horizontal="center" vertical="center" wrapText="1" readingOrder="2"/>
    </xf>
    <xf numFmtId="4" fontId="7" fillId="0" borderId="14" xfId="0" applyNumberFormat="1" applyFont="1" applyBorder="1" applyAlignment="1">
      <alignment horizontal="center" vertical="center" readingOrder="2"/>
    </xf>
    <xf numFmtId="4" fontId="7" fillId="0" borderId="51" xfId="0" applyNumberFormat="1" applyFont="1" applyBorder="1" applyAlignment="1">
      <alignment horizontal="center" vertical="center" readingOrder="2"/>
    </xf>
    <xf numFmtId="3" fontId="5" fillId="0" borderId="34" xfId="0" applyNumberFormat="1" applyFont="1" applyBorder="1" applyAlignment="1">
      <alignment horizontal="center" vertical="center" wrapText="1" readingOrder="2"/>
    </xf>
    <xf numFmtId="3" fontId="5" fillId="0" borderId="52" xfId="0" applyNumberFormat="1" applyFont="1" applyBorder="1" applyAlignment="1">
      <alignment horizontal="center" vertical="center" wrapText="1" readingOrder="2"/>
    </xf>
    <xf numFmtId="0" fontId="8" fillId="0" borderId="0" xfId="0" applyFont="1" applyAlignment="1">
      <alignment horizontal="center" wrapText="1"/>
    </xf>
    <xf numFmtId="0" fontId="9" fillId="0" borderId="0" xfId="0" applyFont="1" applyAlignment="1">
      <alignment horizontal="right" vertical="top" wrapText="1" readingOrder="2"/>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vertical="center"/>
    </xf>
    <xf numFmtId="0" fontId="5" fillId="0" borderId="9" xfId="0" applyFont="1" applyBorder="1" applyAlignment="1">
      <alignment horizontal="center" vertical="center" wrapText="1" readingOrder="2"/>
    </xf>
    <xf numFmtId="0" fontId="5" fillId="0" borderId="16" xfId="0" applyFont="1" applyBorder="1" applyAlignment="1">
      <alignment horizontal="center" vertical="center" wrapText="1" readingOrder="2"/>
    </xf>
    <xf numFmtId="0" fontId="5" fillId="0" borderId="49" xfId="0" applyFont="1" applyBorder="1" applyAlignment="1">
      <alignment horizontal="center" vertical="center" wrapText="1" readingOrder="2"/>
    </xf>
    <xf numFmtId="0" fontId="5" fillId="0" borderId="9"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5" xfId="0" applyFont="1" applyBorder="1" applyAlignment="1">
      <alignment horizontal="center" vertical="center" wrapText="1"/>
    </xf>
    <xf numFmtId="9" fontId="5" fillId="0" borderId="17" xfId="2" applyFont="1" applyBorder="1" applyAlignment="1">
      <alignment horizontal="center" vertical="center" wrapText="1" readingOrder="2"/>
    </xf>
    <xf numFmtId="9" fontId="5" fillId="0" borderId="47" xfId="2" applyFont="1" applyBorder="1" applyAlignment="1">
      <alignment horizontal="center" vertical="center" wrapText="1" readingOrder="2"/>
    </xf>
    <xf numFmtId="3" fontId="5" fillId="0" borderId="14" xfId="0" applyNumberFormat="1" applyFont="1" applyBorder="1" applyAlignment="1">
      <alignment horizontal="center" vertical="center" readingOrder="2"/>
    </xf>
    <xf numFmtId="3" fontId="5" fillId="0" borderId="51" xfId="0" applyNumberFormat="1" applyFont="1" applyBorder="1" applyAlignment="1">
      <alignment horizontal="center" vertical="center" readingOrder="2"/>
    </xf>
    <xf numFmtId="9" fontId="0" fillId="0" borderId="9" xfId="0" applyNumberFormat="1" applyBorder="1" applyAlignment="1">
      <alignment horizontal="center" vertical="center"/>
    </xf>
    <xf numFmtId="9" fontId="0" fillId="0" borderId="16" xfId="0" applyNumberFormat="1" applyBorder="1" applyAlignment="1">
      <alignment horizontal="center" vertical="center"/>
    </xf>
    <xf numFmtId="9" fontId="0" fillId="0" borderId="25" xfId="0" applyNumberFormat="1" applyBorder="1" applyAlignment="1">
      <alignment horizontal="center" vertical="center"/>
    </xf>
    <xf numFmtId="3" fontId="5" fillId="3" borderId="15" xfId="0" applyNumberFormat="1" applyFont="1" applyFill="1" applyBorder="1" applyAlignment="1">
      <alignment horizontal="center" vertical="center" wrapText="1" readingOrder="2"/>
    </xf>
    <xf numFmtId="3" fontId="5" fillId="3" borderId="23" xfId="0" applyNumberFormat="1" applyFont="1" applyFill="1" applyBorder="1" applyAlignment="1">
      <alignment horizontal="center" vertical="center" wrapText="1" readingOrder="2"/>
    </xf>
    <xf numFmtId="3" fontId="5" fillId="3" borderId="30" xfId="0" applyNumberFormat="1" applyFont="1" applyFill="1" applyBorder="1" applyAlignment="1">
      <alignment horizontal="center" vertical="center" wrapText="1" readingOrder="2"/>
    </xf>
    <xf numFmtId="9" fontId="5" fillId="0" borderId="17" xfId="2" applyFont="1" applyBorder="1" applyAlignment="1">
      <alignment horizontal="center" vertical="center" wrapText="1"/>
    </xf>
    <xf numFmtId="9" fontId="5" fillId="0" borderId="21" xfId="2" applyFont="1" applyBorder="1" applyAlignment="1">
      <alignment horizontal="center" vertical="center" wrapText="1"/>
    </xf>
    <xf numFmtId="9" fontId="5" fillId="0" borderId="28" xfId="2" applyFont="1" applyBorder="1" applyAlignment="1">
      <alignment horizontal="center" vertical="center" wrapText="1"/>
    </xf>
    <xf numFmtId="3" fontId="5" fillId="0" borderId="22" xfId="0" applyNumberFormat="1" applyFont="1" applyBorder="1" applyAlignment="1">
      <alignment horizontal="center" vertical="center" readingOrder="2"/>
    </xf>
    <xf numFmtId="3" fontId="5" fillId="0" borderId="29" xfId="0" applyNumberFormat="1" applyFont="1" applyBorder="1" applyAlignment="1">
      <alignment horizontal="center" vertical="center" readingOrder="2"/>
    </xf>
    <xf numFmtId="4" fontId="5" fillId="0" borderId="22" xfId="0" applyNumberFormat="1" applyFont="1" applyBorder="1" applyAlignment="1">
      <alignment horizontal="center" vertical="center" wrapText="1" readingOrder="2"/>
    </xf>
    <xf numFmtId="4" fontId="5" fillId="0" borderId="29" xfId="0" applyNumberFormat="1" applyFont="1" applyBorder="1" applyAlignment="1">
      <alignment horizontal="center" vertical="center" wrapText="1" readingOrder="2"/>
    </xf>
    <xf numFmtId="3" fontId="5" fillId="3" borderId="14" xfId="0" applyNumberFormat="1" applyFont="1" applyFill="1" applyBorder="1" applyAlignment="1">
      <alignment horizontal="center" vertical="center" wrapText="1" readingOrder="2"/>
    </xf>
    <xf numFmtId="3" fontId="5" fillId="3" borderId="22" xfId="0" applyNumberFormat="1" applyFont="1" applyFill="1" applyBorder="1" applyAlignment="1">
      <alignment horizontal="center" vertical="center" wrapText="1" readingOrder="2"/>
    </xf>
    <xf numFmtId="3" fontId="5" fillId="3" borderId="29" xfId="0" applyNumberFormat="1" applyFont="1" applyFill="1" applyBorder="1" applyAlignment="1">
      <alignment horizontal="center" vertical="center" wrapText="1" readingOrder="2"/>
    </xf>
    <xf numFmtId="3" fontId="5" fillId="0" borderId="35" xfId="0" applyNumberFormat="1" applyFont="1" applyBorder="1" applyAlignment="1">
      <alignment horizontal="center" vertical="center" wrapText="1" readingOrder="2"/>
    </xf>
    <xf numFmtId="3" fontId="5" fillId="0" borderId="53" xfId="0" applyNumberFormat="1" applyFont="1" applyBorder="1" applyAlignment="1">
      <alignment horizontal="center" vertical="center" wrapText="1" readingOrder="2"/>
    </xf>
    <xf numFmtId="0" fontId="5" fillId="0" borderId="54" xfId="0" applyFont="1" applyBorder="1" applyAlignment="1">
      <alignment horizontal="center" vertical="center" wrapText="1" readingOrder="2"/>
    </xf>
    <xf numFmtId="0" fontId="5" fillId="0" borderId="55" xfId="0" applyFont="1" applyBorder="1" applyAlignment="1">
      <alignment horizontal="center" vertical="center" wrapText="1" readingOrder="2"/>
    </xf>
    <xf numFmtId="4" fontId="7" fillId="0" borderId="22" xfId="0" applyNumberFormat="1" applyFont="1" applyBorder="1" applyAlignment="1">
      <alignment horizontal="center" vertical="center" wrapText="1"/>
    </xf>
    <xf numFmtId="4" fontId="7" fillId="0" borderId="29" xfId="0" applyNumberFormat="1" applyFont="1" applyBorder="1" applyAlignment="1">
      <alignment horizontal="center" vertical="center" wrapText="1"/>
    </xf>
    <xf numFmtId="3" fontId="5" fillId="0" borderId="38" xfId="0" applyNumberFormat="1" applyFont="1" applyBorder="1" applyAlignment="1">
      <alignment horizontal="center" vertical="center" wrapText="1" readingOrder="2"/>
    </xf>
    <xf numFmtId="3" fontId="5" fillId="0" borderId="39" xfId="0" applyNumberFormat="1" applyFont="1" applyBorder="1" applyAlignment="1">
      <alignment horizontal="center" vertical="center" wrapText="1" readingOrder="2"/>
    </xf>
    <xf numFmtId="0" fontId="5" fillId="0" borderId="36" xfId="0" applyFont="1" applyBorder="1" applyAlignment="1">
      <alignment horizontal="center" vertical="center" wrapText="1" readingOrder="2"/>
    </xf>
    <xf numFmtId="0" fontId="5" fillId="0" borderId="37" xfId="0" applyFont="1" applyBorder="1" applyAlignment="1">
      <alignment horizontal="center" vertical="center" wrapText="1" readingOrder="2"/>
    </xf>
    <xf numFmtId="0" fontId="5" fillId="0" borderId="40" xfId="0" applyFont="1" applyBorder="1" applyAlignment="1">
      <alignment horizontal="center" vertical="center" wrapText="1" readingOrder="2"/>
    </xf>
    <xf numFmtId="0" fontId="5" fillId="0" borderId="41" xfId="0" applyFont="1" applyBorder="1" applyAlignment="1">
      <alignment horizontal="center" vertical="center" wrapText="1" readingOrder="2"/>
    </xf>
    <xf numFmtId="0" fontId="5" fillId="0" borderId="49" xfId="0" applyFont="1" applyBorder="1" applyAlignment="1">
      <alignment horizontal="center" vertical="center" wrapText="1"/>
    </xf>
    <xf numFmtId="4" fontId="7" fillId="0" borderId="22" xfId="0" applyNumberFormat="1" applyFont="1" applyBorder="1" applyAlignment="1">
      <alignment horizontal="center" vertical="center" readingOrder="2"/>
    </xf>
    <xf numFmtId="3" fontId="5" fillId="0" borderId="14" xfId="0" applyNumberFormat="1" applyFont="1" applyBorder="1" applyAlignment="1">
      <alignment horizontal="center" vertical="center" wrapText="1" readingOrder="2"/>
    </xf>
    <xf numFmtId="3" fontId="5" fillId="0" borderId="22" xfId="0" applyNumberFormat="1" applyFont="1" applyBorder="1" applyAlignment="1">
      <alignment horizontal="center" vertical="center" wrapText="1" readingOrder="2"/>
    </xf>
    <xf numFmtId="3" fontId="5" fillId="0" borderId="29" xfId="0" applyNumberFormat="1" applyFont="1" applyBorder="1" applyAlignment="1">
      <alignment horizontal="center" vertical="center" wrapText="1" readingOrder="2"/>
    </xf>
    <xf numFmtId="3" fontId="5" fillId="0" borderId="15" xfId="0" applyNumberFormat="1" applyFont="1" applyBorder="1" applyAlignment="1">
      <alignment horizontal="center" vertical="center" wrapText="1" readingOrder="2"/>
    </xf>
    <xf numFmtId="3" fontId="5" fillId="0" borderId="23" xfId="0" applyNumberFormat="1" applyFont="1" applyBorder="1" applyAlignment="1">
      <alignment horizontal="center" vertical="center" wrapText="1" readingOrder="2"/>
    </xf>
    <xf numFmtId="3" fontId="5" fillId="0" borderId="30" xfId="0" applyNumberFormat="1" applyFont="1" applyBorder="1" applyAlignment="1">
      <alignment horizontal="center" vertical="center" wrapText="1" readingOrder="2"/>
    </xf>
    <xf numFmtId="0" fontId="5" fillId="0" borderId="25" xfId="0" applyFont="1" applyBorder="1" applyAlignment="1">
      <alignment horizontal="center" vertical="center" wrapText="1" readingOrder="2"/>
    </xf>
    <xf numFmtId="9" fontId="5" fillId="0" borderId="21" xfId="2" applyFont="1" applyBorder="1" applyAlignment="1">
      <alignment horizontal="center" vertical="center" wrapText="1" readingOrder="2"/>
    </xf>
    <xf numFmtId="9" fontId="5" fillId="0" borderId="28" xfId="2" applyFont="1" applyBorder="1" applyAlignment="1">
      <alignment horizontal="center" vertical="center" wrapText="1" readingOrder="2"/>
    </xf>
    <xf numFmtId="3" fontId="5" fillId="0" borderId="42" xfId="0" applyNumberFormat="1" applyFont="1" applyBorder="1" applyAlignment="1">
      <alignment horizontal="center" vertical="center" wrapText="1" readingOrder="2"/>
    </xf>
    <xf numFmtId="3" fontId="5" fillId="0" borderId="43" xfId="0" applyNumberFormat="1" applyFont="1" applyBorder="1" applyAlignment="1">
      <alignment horizontal="center" vertical="center" wrapText="1" readingOrder="2"/>
    </xf>
    <xf numFmtId="9" fontId="0" fillId="0" borderId="18" xfId="0" applyNumberFormat="1" applyBorder="1" applyAlignment="1">
      <alignment horizontal="center" vertical="center"/>
    </xf>
    <xf numFmtId="0" fontId="0" fillId="0" borderId="24" xfId="0" applyBorder="1" applyAlignment="1">
      <alignment horizontal="center" vertical="center"/>
    </xf>
    <xf numFmtId="0" fontId="0" fillId="0" borderId="44" xfId="0" applyBorder="1" applyAlignment="1">
      <alignment horizontal="center" vertical="center"/>
    </xf>
    <xf numFmtId="0" fontId="5" fillId="0" borderId="31" xfId="0" applyFont="1" applyBorder="1" applyAlignment="1">
      <alignment horizontal="center" vertical="center" wrapText="1" readingOrder="2"/>
    </xf>
    <xf numFmtId="0" fontId="5" fillId="0" borderId="32" xfId="0" applyFont="1" applyBorder="1" applyAlignment="1">
      <alignment horizontal="center" vertical="center" wrapText="1" readingOrder="2"/>
    </xf>
    <xf numFmtId="4" fontId="7" fillId="0" borderId="14" xfId="0" applyNumberFormat="1" applyFont="1" applyBorder="1" applyAlignment="1">
      <alignment horizontal="center" vertical="center" wrapText="1"/>
    </xf>
    <xf numFmtId="9" fontId="0" fillId="0" borderId="24" xfId="0" applyNumberFormat="1" applyBorder="1" applyAlignment="1">
      <alignment horizontal="center" vertical="center"/>
    </xf>
    <xf numFmtId="0" fontId="2" fillId="0" borderId="0" xfId="0" applyFont="1" applyAlignment="1">
      <alignment horizontal="right"/>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9" fontId="5" fillId="0" borderId="17" xfId="2" applyFont="1" applyFill="1" applyBorder="1" applyAlignment="1">
      <alignment horizontal="center" vertical="center" wrapText="1"/>
    </xf>
    <xf numFmtId="9" fontId="5" fillId="0" borderId="21" xfId="2" applyFont="1" applyFill="1" applyBorder="1" applyAlignment="1">
      <alignment horizontal="center" vertical="center" wrapText="1"/>
    </xf>
    <xf numFmtId="9" fontId="5" fillId="0" borderId="28" xfId="2" applyFont="1" applyFill="1" applyBorder="1" applyAlignment="1">
      <alignment horizontal="center" vertical="center" wrapText="1"/>
    </xf>
    <xf numFmtId="0" fontId="30" fillId="0" borderId="74" xfId="0" applyFont="1" applyBorder="1" applyAlignment="1">
      <alignment horizontal="center" vertical="center" wrapText="1"/>
    </xf>
    <xf numFmtId="0" fontId="30" fillId="0" borderId="106" xfId="0" applyFont="1" applyBorder="1" applyAlignment="1">
      <alignment horizontal="center" vertical="center" wrapText="1"/>
    </xf>
    <xf numFmtId="0" fontId="29" fillId="0" borderId="104" xfId="0" applyFont="1" applyBorder="1" applyAlignment="1">
      <alignment horizontal="center" vertical="center" wrapText="1"/>
    </xf>
    <xf numFmtId="0" fontId="29" fillId="0" borderId="103" xfId="0" applyFont="1" applyBorder="1" applyAlignment="1">
      <alignment horizontal="center" vertical="center" wrapText="1"/>
    </xf>
    <xf numFmtId="0" fontId="12" fillId="0" borderId="71" xfId="0" applyFont="1" applyBorder="1" applyAlignment="1">
      <alignment horizontal="center" vertical="center" wrapText="1" readingOrder="2"/>
    </xf>
    <xf numFmtId="2" fontId="31" fillId="0" borderId="93" xfId="0" applyNumberFormat="1" applyFont="1" applyBorder="1" applyAlignment="1">
      <alignment horizontal="center" vertical="center" wrapText="1"/>
    </xf>
    <xf numFmtId="2" fontId="31" fillId="0" borderId="73" xfId="0" applyNumberFormat="1" applyFont="1" applyBorder="1" applyAlignment="1">
      <alignment horizontal="center" vertical="center" wrapText="1"/>
    </xf>
    <xf numFmtId="2" fontId="32" fillId="0" borderId="105" xfId="0" applyNumberFormat="1" applyFont="1" applyBorder="1" applyAlignment="1">
      <alignment horizontal="center" vertical="center" wrapText="1"/>
    </xf>
    <xf numFmtId="2" fontId="32" fillId="0" borderId="72" xfId="0" applyNumberFormat="1" applyFont="1" applyBorder="1" applyAlignment="1">
      <alignment horizontal="center" vertical="center" wrapText="1"/>
    </xf>
    <xf numFmtId="0" fontId="29" fillId="0" borderId="75" xfId="0" applyFont="1" applyBorder="1" applyAlignment="1">
      <alignment horizontal="center" vertical="center" wrapText="1"/>
    </xf>
    <xf numFmtId="0" fontId="12" fillId="0" borderId="69" xfId="0" applyFont="1" applyBorder="1" applyAlignment="1">
      <alignment horizontal="center" vertical="center" wrapText="1" readingOrder="2"/>
    </xf>
    <xf numFmtId="2" fontId="31" fillId="0" borderId="86" xfId="0" applyNumberFormat="1" applyFont="1" applyBorder="1" applyAlignment="1">
      <alignment horizontal="center" vertical="center" wrapText="1"/>
    </xf>
    <xf numFmtId="2" fontId="32" fillId="0" borderId="65" xfId="0" applyNumberFormat="1" applyFont="1" applyBorder="1" applyAlignment="1">
      <alignment horizontal="center" vertical="center" wrapText="1"/>
    </xf>
    <xf numFmtId="0" fontId="29" fillId="0" borderId="81" xfId="0" applyFont="1" applyBorder="1" applyAlignment="1">
      <alignment horizontal="center" vertical="center" wrapText="1"/>
    </xf>
    <xf numFmtId="0" fontId="12" fillId="0" borderId="87" xfId="0" applyFont="1" applyBorder="1" applyAlignment="1">
      <alignment horizontal="center" vertical="center" wrapText="1" readingOrder="2"/>
    </xf>
    <xf numFmtId="2" fontId="31" fillId="0" borderId="85" xfId="0" applyNumberFormat="1" applyFont="1" applyBorder="1" applyAlignment="1">
      <alignment horizontal="center" vertical="center" wrapText="1"/>
    </xf>
    <xf numFmtId="2" fontId="32" fillId="0" borderId="61" xfId="0" applyNumberFormat="1" applyFont="1" applyBorder="1" applyAlignment="1">
      <alignment horizontal="center" vertical="center" wrapText="1"/>
    </xf>
    <xf numFmtId="0" fontId="20" fillId="0" borderId="81" xfId="0" applyFont="1" applyBorder="1" applyAlignment="1">
      <alignment horizontal="center" vertical="center" wrapText="1"/>
    </xf>
    <xf numFmtId="0" fontId="20" fillId="0" borderId="70" xfId="0" applyFont="1" applyBorder="1" applyAlignment="1">
      <alignment horizontal="center" vertical="center" wrapText="1"/>
    </xf>
    <xf numFmtId="0" fontId="20" fillId="0" borderId="75" xfId="0" applyFont="1" applyBorder="1" applyAlignment="1">
      <alignment horizontal="center" vertical="center" wrapText="1"/>
    </xf>
    <xf numFmtId="0" fontId="12" fillId="0" borderId="85" xfId="0" applyFont="1" applyBorder="1" applyAlignment="1">
      <alignment horizontal="center" vertical="center" wrapText="1"/>
    </xf>
    <xf numFmtId="0" fontId="12" fillId="0" borderId="83" xfId="0" applyFont="1" applyBorder="1" applyAlignment="1">
      <alignment horizontal="center" vertical="center" wrapText="1"/>
    </xf>
    <xf numFmtId="0" fontId="12" fillId="0" borderId="86" xfId="0" applyFont="1" applyBorder="1" applyAlignment="1">
      <alignment horizontal="center" vertical="center" wrapText="1"/>
    </xf>
    <xf numFmtId="0" fontId="27" fillId="0" borderId="61" xfId="0" applyFont="1" applyBorder="1" applyAlignment="1">
      <alignment horizontal="center" vertical="center" wrapText="1"/>
    </xf>
    <xf numFmtId="0" fontId="27" fillId="0" borderId="100" xfId="0" applyFont="1" applyBorder="1" applyAlignment="1">
      <alignment horizontal="center" vertical="center" wrapText="1"/>
    </xf>
    <xf numFmtId="0" fontId="27" fillId="0" borderId="65" xfId="0" applyFont="1" applyBorder="1" applyAlignment="1">
      <alignment horizontal="center" vertical="center" wrapText="1"/>
    </xf>
    <xf numFmtId="0" fontId="20" fillId="0" borderId="61" xfId="0" applyFont="1" applyBorder="1" applyAlignment="1">
      <alignment horizontal="center" vertical="center"/>
    </xf>
    <xf numFmtId="0" fontId="20" fillId="0" borderId="100" xfId="0" applyFont="1" applyBorder="1" applyAlignment="1">
      <alignment horizontal="center" vertical="center"/>
    </xf>
    <xf numFmtId="0" fontId="20" fillId="0" borderId="65" xfId="0" applyFont="1" applyBorder="1" applyAlignment="1">
      <alignment horizontal="center" vertical="center"/>
    </xf>
    <xf numFmtId="0" fontId="30" fillId="0" borderId="102" xfId="0" applyFont="1" applyBorder="1" applyAlignment="1">
      <alignment horizontal="center" vertical="center" wrapText="1"/>
    </xf>
    <xf numFmtId="0" fontId="12" fillId="0" borderId="59" xfId="0" applyFont="1" applyBorder="1" applyAlignment="1">
      <alignment horizontal="center" vertical="center" readingOrder="2"/>
    </xf>
    <xf numFmtId="0" fontId="12" fillId="0" borderId="62" xfId="0" applyFont="1" applyBorder="1" applyAlignment="1">
      <alignment horizontal="center" vertical="center" readingOrder="2"/>
    </xf>
    <xf numFmtId="0" fontId="12" fillId="0" borderId="63" xfId="0" applyFont="1" applyBorder="1" applyAlignment="1">
      <alignment horizontal="center" vertical="center" readingOrder="2"/>
    </xf>
    <xf numFmtId="0" fontId="12" fillId="0" borderId="66" xfId="0" applyFont="1" applyBorder="1" applyAlignment="1">
      <alignment horizontal="center" vertical="center" readingOrder="2"/>
    </xf>
    <xf numFmtId="0" fontId="20" fillId="0" borderId="97" xfId="0" applyFont="1" applyBorder="1" applyAlignment="1">
      <alignment horizontal="left" vertical="center"/>
    </xf>
    <xf numFmtId="0" fontId="20" fillId="0" borderId="98" xfId="0" applyFont="1" applyBorder="1" applyAlignment="1">
      <alignment horizontal="left" vertical="center"/>
    </xf>
    <xf numFmtId="0" fontId="20" fillId="0" borderId="59" xfId="0" applyFont="1" applyBorder="1" applyAlignment="1">
      <alignment horizontal="center" vertical="center"/>
    </xf>
    <xf numFmtId="0" fontId="20" fillId="0" borderId="95" xfId="0" applyFont="1" applyBorder="1" applyAlignment="1">
      <alignment horizontal="center" vertical="center"/>
    </xf>
    <xf numFmtId="0" fontId="20" fillId="0" borderId="63" xfId="0" applyFont="1" applyBorder="1" applyAlignment="1">
      <alignment horizontal="center" vertical="center"/>
    </xf>
    <xf numFmtId="0" fontId="20" fillId="0" borderId="62" xfId="0" applyFont="1" applyBorder="1" applyAlignment="1">
      <alignment horizontal="center" vertical="center"/>
    </xf>
    <xf numFmtId="0" fontId="20" fillId="0" borderId="68" xfId="0" applyFont="1" applyBorder="1" applyAlignment="1">
      <alignment horizontal="center" vertical="center"/>
    </xf>
    <xf numFmtId="0" fontId="20" fillId="0" borderId="66" xfId="0" applyFont="1" applyBorder="1" applyAlignment="1">
      <alignment horizontal="center" vertical="center"/>
    </xf>
    <xf numFmtId="0" fontId="20" fillId="0" borderId="9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01" xfId="0" applyFont="1" applyBorder="1" applyAlignment="1">
      <alignment horizontal="center" vertical="center" wrapText="1"/>
    </xf>
  </cellXfs>
  <cellStyles count="3">
    <cellStyle name="Currency" xfId="1" builtinId="4"/>
    <cellStyle name="Normal" xfId="0" builtinId="0"/>
    <cellStyle name="Percent" xfId="2" builtinId="5"/>
  </cellStyles>
  <dxfs count="7">
    <dxf>
      <font>
        <b/>
        <i val="0"/>
        <condense val="0"/>
        <extend val="0"/>
      </font>
      <fill>
        <patternFill>
          <bgColor indexed="14"/>
        </patternFill>
      </fill>
    </dxf>
    <dxf>
      <font>
        <b/>
        <i val="0"/>
        <condense val="0"/>
        <extend val="0"/>
      </font>
      <fill>
        <patternFill>
          <bgColor indexed="14"/>
        </patternFill>
      </fill>
    </dxf>
    <dxf>
      <font>
        <b/>
        <i/>
        <condense val="0"/>
        <extend val="0"/>
        <u val="double"/>
      </font>
      <fill>
        <patternFill>
          <bgColor indexed="10"/>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502;&#1495;&#1493;&#1493;&#1503;%20&#1502;&#1499;&#1512;&#1494;%20&#1492;&#1513;&#1490;&#1495;&#1492;%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מחוון חיפה"/>
      <sheetName val="מחוון צפון"/>
      <sheetName val="מחוון תל אביב"/>
      <sheetName val="מחוון מרכז"/>
      <sheetName val="מחוון ירושלים"/>
      <sheetName val="מחוון דרום"/>
      <sheetName val="קריטריונים אזור חיפה"/>
      <sheetName val="קריטריונים אזור צפון"/>
      <sheetName val="קריטריונים אזור תל אביב"/>
      <sheetName val="קריטריונים אזור מרכז"/>
      <sheetName val="קריטריונים אזור ירושלים"/>
      <sheetName val="קריטריונים אזור דרום"/>
      <sheetName val="סיכום הצעות"/>
    </sheetNames>
    <sheetDataSet>
      <sheetData sheetId="0">
        <row r="22">
          <cell r="F22">
            <v>0.25</v>
          </cell>
        </row>
        <row r="27">
          <cell r="F27">
            <v>0.2</v>
          </cell>
        </row>
        <row r="32">
          <cell r="F32">
            <v>0.25</v>
          </cell>
        </row>
        <row r="37">
          <cell r="F37">
            <v>0.15</v>
          </cell>
        </row>
        <row r="39">
          <cell r="F39">
            <v>0.05</v>
          </cell>
        </row>
        <row r="40">
          <cell r="F40">
            <v>0.05</v>
          </cell>
        </row>
        <row r="41">
          <cell r="F41">
            <v>0.05</v>
          </cell>
        </row>
      </sheetData>
      <sheetData sheetId="1"/>
      <sheetData sheetId="2"/>
      <sheetData sheetId="3"/>
      <sheetData sheetId="4"/>
      <sheetData sheetId="5"/>
      <sheetData sheetId="6">
        <row r="2">
          <cell r="C2" t="str">
            <v>4/2.2026</v>
          </cell>
        </row>
      </sheetData>
      <sheetData sheetId="7"/>
      <sheetData sheetId="8"/>
      <sheetData sheetId="9"/>
      <sheetData sheetId="10"/>
      <sheetData sheetId="11"/>
      <sheetData sheetId="12"/>
    </sheetDataSet>
  </externalBook>
</externalLink>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D3467-CE2F-4310-A21F-195918CF3B27}">
  <dimension ref="A1:M62"/>
  <sheetViews>
    <sheetView rightToLeft="1" topLeftCell="A37" workbookViewId="0">
      <selection activeCell="K32" sqref="J27:K36"/>
    </sheetView>
  </sheetViews>
  <sheetFormatPr defaultRowHeight="14.25" x14ac:dyDescent="0.2"/>
  <cols>
    <col min="1" max="1" width="9.875" customWidth="1"/>
    <col min="2" max="2" width="17.375" customWidth="1"/>
    <col min="3" max="3" width="14" bestFit="1" customWidth="1"/>
    <col min="4" max="4" width="18" customWidth="1"/>
    <col min="5" max="5" width="11" bestFit="1" customWidth="1"/>
    <col min="6" max="6" width="6.5" customWidth="1"/>
    <col min="7" max="7" width="7.375" style="7" customWidth="1"/>
    <col min="8" max="8" width="10.25" customWidth="1"/>
    <col min="9" max="9" width="8.5" customWidth="1"/>
    <col min="10" max="10" width="6.5" style="8" bestFit="1" customWidth="1"/>
    <col min="11" max="11" width="7.5" style="8" customWidth="1"/>
    <col min="12" max="12" width="9" style="25"/>
  </cols>
  <sheetData>
    <row r="1" spans="1:13" ht="16.5" x14ac:dyDescent="0.25">
      <c r="A1" s="272" t="s">
        <v>0</v>
      </c>
      <c r="B1" s="272"/>
      <c r="C1" s="272"/>
      <c r="D1" s="1"/>
      <c r="E1" s="1"/>
      <c r="F1" s="1"/>
      <c r="G1" s="2"/>
      <c r="H1" s="1"/>
      <c r="I1" s="1"/>
      <c r="J1" s="3"/>
      <c r="K1" s="4"/>
      <c r="L1" s="5" t="s">
        <v>1</v>
      </c>
      <c r="M1" s="6">
        <v>7</v>
      </c>
    </row>
    <row r="2" spans="1:13" ht="15" thickBot="1" x14ac:dyDescent="0.25">
      <c r="L2" s="5" t="s">
        <v>2</v>
      </c>
      <c r="M2" s="6">
        <v>10</v>
      </c>
    </row>
    <row r="3" spans="1:13" s="16" customFormat="1" ht="31.5" customHeight="1" thickBot="1" x14ac:dyDescent="0.25">
      <c r="A3" s="9" t="s">
        <v>3</v>
      </c>
      <c r="B3" s="9" t="s">
        <v>4</v>
      </c>
      <c r="C3" s="10" t="s">
        <v>5</v>
      </c>
      <c r="D3" s="273" t="s">
        <v>6</v>
      </c>
      <c r="E3" s="274"/>
      <c r="F3" s="11" t="s">
        <v>7</v>
      </c>
      <c r="G3" s="12" t="s">
        <v>8</v>
      </c>
      <c r="H3" s="13" t="s">
        <v>9</v>
      </c>
      <c r="I3" s="13" t="s">
        <v>10</v>
      </c>
      <c r="J3" s="13" t="s">
        <v>11</v>
      </c>
      <c r="K3" s="14" t="s">
        <v>12</v>
      </c>
      <c r="L3" s="15" t="s">
        <v>13</v>
      </c>
      <c r="M3" s="6">
        <f>M2-M1</f>
        <v>3</v>
      </c>
    </row>
    <row r="4" spans="1:13" s="26" customFormat="1" ht="14.25" hidden="1" customHeight="1" x14ac:dyDescent="0.2">
      <c r="A4" s="214" t="s">
        <v>14</v>
      </c>
      <c r="B4" s="17" t="s">
        <v>15</v>
      </c>
      <c r="C4" s="18"/>
      <c r="D4" s="19"/>
      <c r="E4" s="20"/>
      <c r="F4" s="21"/>
      <c r="G4" s="22"/>
      <c r="H4" s="23"/>
      <c r="I4" s="23"/>
      <c r="J4" s="23"/>
      <c r="K4" s="24"/>
      <c r="L4" s="25"/>
    </row>
    <row r="5" spans="1:13" s="26" customFormat="1" ht="28.5" x14ac:dyDescent="0.2">
      <c r="A5" s="215"/>
      <c r="B5" s="215" t="s">
        <v>16</v>
      </c>
      <c r="C5" s="214" t="s">
        <v>17</v>
      </c>
      <c r="D5" s="19" t="s">
        <v>18</v>
      </c>
      <c r="E5" s="20" t="s">
        <v>19</v>
      </c>
      <c r="F5" s="275">
        <v>0.4</v>
      </c>
      <c r="G5" s="254"/>
      <c r="H5" s="203">
        <f>IF(G5&lt;J5,0,IF(G5=J5,$M$1,IF(G5&gt;K5,$M$2,$M$3/(K5-J5)*(G5-J5)+$M$1)))</f>
        <v>0</v>
      </c>
      <c r="I5" s="270"/>
      <c r="J5" s="254">
        <v>3</v>
      </c>
      <c r="K5" s="257">
        <v>5</v>
      </c>
      <c r="L5" s="265">
        <f>SUM(F5:F18)</f>
        <v>1</v>
      </c>
    </row>
    <row r="6" spans="1:13" s="26" customFormat="1" ht="14.25" customHeight="1" x14ac:dyDescent="0.2">
      <c r="A6" s="215"/>
      <c r="B6" s="215"/>
      <c r="C6" s="215"/>
      <c r="D6" s="27" t="s">
        <v>20</v>
      </c>
      <c r="E6" s="28">
        <f>$M$1</f>
        <v>7</v>
      </c>
      <c r="F6" s="276"/>
      <c r="G6" s="255"/>
      <c r="H6" s="235"/>
      <c r="I6" s="244"/>
      <c r="J6" s="255"/>
      <c r="K6" s="258"/>
      <c r="L6" s="271"/>
    </row>
    <row r="7" spans="1:13" s="26" customFormat="1" x14ac:dyDescent="0.2">
      <c r="A7" s="215"/>
      <c r="B7" s="215"/>
      <c r="C7" s="215"/>
      <c r="D7" s="27" t="s">
        <v>21</v>
      </c>
      <c r="E7" s="31">
        <v>8.5</v>
      </c>
      <c r="F7" s="276"/>
      <c r="G7" s="255"/>
      <c r="H7" s="235"/>
      <c r="I7" s="244"/>
      <c r="J7" s="255"/>
      <c r="K7" s="258"/>
      <c r="L7" s="271"/>
    </row>
    <row r="8" spans="1:13" s="26" customFormat="1" ht="15" customHeight="1" thickBot="1" x14ac:dyDescent="0.25">
      <c r="A8" s="215"/>
      <c r="B8" s="215"/>
      <c r="C8" s="260"/>
      <c r="D8" s="32" t="s">
        <v>22</v>
      </c>
      <c r="E8" s="33">
        <v>10</v>
      </c>
      <c r="F8" s="277"/>
      <c r="G8" s="256"/>
      <c r="H8" s="236"/>
      <c r="I8" s="244"/>
      <c r="J8" s="256"/>
      <c r="K8" s="259"/>
      <c r="L8" s="271"/>
    </row>
    <row r="9" spans="1:13" s="26" customFormat="1" x14ac:dyDescent="0.2">
      <c r="A9" s="215"/>
      <c r="B9" s="215"/>
      <c r="C9" s="214" t="s">
        <v>23</v>
      </c>
      <c r="D9" s="19" t="s">
        <v>24</v>
      </c>
      <c r="E9" s="20" t="s">
        <v>19</v>
      </c>
      <c r="F9" s="230">
        <v>0.25</v>
      </c>
      <c r="G9" s="254"/>
      <c r="H9" s="203">
        <f>IF(G9&lt;J9,0,IF(G9=J9,$M$1,IF(G9&gt;K9,$M$2,$M$3/(K9-J9)*(G9-J9)+$M$1)))</f>
        <v>0</v>
      </c>
      <c r="I9" s="244"/>
      <c r="J9" s="254">
        <v>3000</v>
      </c>
      <c r="K9" s="257">
        <v>6000</v>
      </c>
      <c r="L9" s="271"/>
    </row>
    <row r="10" spans="1:13" s="26" customFormat="1" x14ac:dyDescent="0.2">
      <c r="A10" s="215"/>
      <c r="B10" s="215"/>
      <c r="C10" s="215"/>
      <c r="D10" s="27" t="s">
        <v>25</v>
      </c>
      <c r="E10" s="28">
        <f>$M$1</f>
        <v>7</v>
      </c>
      <c r="F10" s="231"/>
      <c r="G10" s="255"/>
      <c r="H10" s="235"/>
      <c r="I10" s="244"/>
      <c r="J10" s="255"/>
      <c r="K10" s="258"/>
      <c r="L10" s="271"/>
    </row>
    <row r="11" spans="1:13" s="26" customFormat="1" x14ac:dyDescent="0.2">
      <c r="A11" s="215"/>
      <c r="B11" s="215"/>
      <c r="C11" s="215"/>
      <c r="D11" s="27" t="s">
        <v>26</v>
      </c>
      <c r="E11" s="28">
        <v>8</v>
      </c>
      <c r="F11" s="231"/>
      <c r="G11" s="255"/>
      <c r="H11" s="235"/>
      <c r="I11" s="244"/>
      <c r="J11" s="255"/>
      <c r="K11" s="258"/>
      <c r="L11" s="271"/>
    </row>
    <row r="12" spans="1:13" s="26" customFormat="1" x14ac:dyDescent="0.2">
      <c r="A12" s="215"/>
      <c r="B12" s="215"/>
      <c r="C12" s="215"/>
      <c r="D12" s="36" t="s">
        <v>27</v>
      </c>
      <c r="E12" s="31">
        <v>9</v>
      </c>
      <c r="F12" s="231"/>
      <c r="G12" s="255"/>
      <c r="H12" s="235"/>
      <c r="I12" s="244"/>
      <c r="J12" s="255"/>
      <c r="K12" s="258"/>
      <c r="L12" s="271"/>
    </row>
    <row r="13" spans="1:13" s="26" customFormat="1" ht="15" thickBot="1" x14ac:dyDescent="0.25">
      <c r="A13" s="215"/>
      <c r="B13" s="215"/>
      <c r="C13" s="260"/>
      <c r="D13" s="32" t="s">
        <v>28</v>
      </c>
      <c r="E13" s="33">
        <v>10</v>
      </c>
      <c r="F13" s="232"/>
      <c r="G13" s="256"/>
      <c r="H13" s="236"/>
      <c r="I13" s="244"/>
      <c r="J13" s="256"/>
      <c r="K13" s="259"/>
      <c r="L13" s="271"/>
    </row>
    <row r="14" spans="1:13" s="26" customFormat="1" ht="14.25" customHeight="1" x14ac:dyDescent="0.2">
      <c r="A14" s="215"/>
      <c r="B14" s="215"/>
      <c r="C14" s="214" t="s">
        <v>29</v>
      </c>
      <c r="D14" s="19" t="s">
        <v>30</v>
      </c>
      <c r="E14" s="20" t="s">
        <v>19</v>
      </c>
      <c r="F14" s="230">
        <v>0.35</v>
      </c>
      <c r="G14" s="254"/>
      <c r="H14" s="203">
        <f>IF(G14&lt;J14,0,IF(G14=J14,$M$1,IF(G14&gt;K14,$M$2,$M$3/(K14-J14)*(G14-J14)+$M$1)))</f>
        <v>0</v>
      </c>
      <c r="I14" s="244"/>
      <c r="J14" s="237">
        <v>300</v>
      </c>
      <c r="K14" s="227">
        <v>600</v>
      </c>
      <c r="L14" s="271"/>
    </row>
    <row r="15" spans="1:13" s="26" customFormat="1" ht="14.25" customHeight="1" x14ac:dyDescent="0.2">
      <c r="A15" s="215"/>
      <c r="B15" s="215"/>
      <c r="C15" s="215"/>
      <c r="D15" s="27" t="s">
        <v>31</v>
      </c>
      <c r="E15" s="28">
        <f>$M$1</f>
        <v>7</v>
      </c>
      <c r="F15" s="231"/>
      <c r="G15" s="255"/>
      <c r="H15" s="235"/>
      <c r="I15" s="244"/>
      <c r="J15" s="238"/>
      <c r="K15" s="228"/>
      <c r="L15" s="271"/>
    </row>
    <row r="16" spans="1:13" s="26" customFormat="1" ht="14.25" customHeight="1" x14ac:dyDescent="0.2">
      <c r="A16" s="215"/>
      <c r="B16" s="215"/>
      <c r="C16" s="215"/>
      <c r="D16" s="27" t="s">
        <v>32</v>
      </c>
      <c r="E16" s="28">
        <v>8</v>
      </c>
      <c r="F16" s="231"/>
      <c r="G16" s="255"/>
      <c r="H16" s="235"/>
      <c r="I16" s="244"/>
      <c r="J16" s="238"/>
      <c r="K16" s="228"/>
      <c r="L16" s="271"/>
    </row>
    <row r="17" spans="1:12" s="26" customFormat="1" x14ac:dyDescent="0.2">
      <c r="A17" s="215"/>
      <c r="B17" s="215"/>
      <c r="C17" s="215"/>
      <c r="D17" s="36" t="s">
        <v>33</v>
      </c>
      <c r="E17" s="31">
        <v>9</v>
      </c>
      <c r="F17" s="231"/>
      <c r="G17" s="255"/>
      <c r="H17" s="235"/>
      <c r="I17" s="244"/>
      <c r="J17" s="238"/>
      <c r="K17" s="228"/>
      <c r="L17" s="271"/>
    </row>
    <row r="18" spans="1:12" s="26" customFormat="1" ht="15" customHeight="1" thickBot="1" x14ac:dyDescent="0.25">
      <c r="A18" s="215"/>
      <c r="B18" s="215"/>
      <c r="C18" s="260"/>
      <c r="D18" s="32" t="s">
        <v>34</v>
      </c>
      <c r="E18" s="33">
        <v>10</v>
      </c>
      <c r="F18" s="232"/>
      <c r="G18" s="256"/>
      <c r="H18" s="236"/>
      <c r="I18" s="244"/>
      <c r="J18" s="239"/>
      <c r="K18" s="229"/>
      <c r="L18" s="271"/>
    </row>
    <row r="19" spans="1:12" ht="15" thickBot="1" x14ac:dyDescent="0.25">
      <c r="A19" s="214" t="s">
        <v>35</v>
      </c>
      <c r="B19" s="217" t="s">
        <v>36</v>
      </c>
      <c r="C19" s="217" t="s">
        <v>37</v>
      </c>
      <c r="D19" s="268" t="s">
        <v>38</v>
      </c>
      <c r="E19" s="269"/>
      <c r="F19" s="37">
        <f>1/3</f>
        <v>0.33333333333333331</v>
      </c>
      <c r="G19" s="38"/>
      <c r="H19" s="39">
        <f>G19*F19</f>
        <v>0</v>
      </c>
      <c r="I19" s="270"/>
      <c r="J19" s="207"/>
      <c r="K19" s="240"/>
      <c r="L19" s="265">
        <f>SUM(F19:F21)</f>
        <v>1</v>
      </c>
    </row>
    <row r="20" spans="1:12" ht="15" thickBot="1" x14ac:dyDescent="0.25">
      <c r="A20" s="215"/>
      <c r="B20" s="218"/>
      <c r="C20" s="218"/>
      <c r="D20" s="248" t="s">
        <v>39</v>
      </c>
      <c r="E20" s="249"/>
      <c r="F20" s="37">
        <f t="shared" ref="F20:F21" si="0">1/3</f>
        <v>0.33333333333333331</v>
      </c>
      <c r="G20" s="40"/>
      <c r="H20" s="41">
        <f>G20*F20</f>
        <v>0</v>
      </c>
      <c r="I20" s="244"/>
      <c r="J20" s="246"/>
      <c r="K20" s="247"/>
      <c r="L20" s="266"/>
    </row>
    <row r="21" spans="1:12" ht="15" thickBot="1" x14ac:dyDescent="0.25">
      <c r="A21" s="260"/>
      <c r="B21" s="219"/>
      <c r="C21" s="219"/>
      <c r="D21" s="250" t="s">
        <v>40</v>
      </c>
      <c r="E21" s="251"/>
      <c r="F21" s="37">
        <f t="shared" si="0"/>
        <v>0.33333333333333331</v>
      </c>
      <c r="G21" s="34"/>
      <c r="H21" s="35">
        <f>G21*F21</f>
        <v>0</v>
      </c>
      <c r="I21" s="245"/>
      <c r="J21" s="263"/>
      <c r="K21" s="264"/>
      <c r="L21" s="267"/>
    </row>
    <row r="22" spans="1:12" s="42" customFormat="1" x14ac:dyDescent="0.2">
      <c r="A22" s="214" t="s">
        <v>41</v>
      </c>
      <c r="B22" s="214" t="s">
        <v>42</v>
      </c>
      <c r="C22" s="214" t="s">
        <v>43</v>
      </c>
      <c r="D22" s="19" t="s">
        <v>44</v>
      </c>
      <c r="E22" s="20">
        <v>0</v>
      </c>
      <c r="F22" s="220">
        <v>0.25</v>
      </c>
      <c r="G22" s="222"/>
      <c r="H22" s="203">
        <f>IF(G22&lt;J22,0,IF(G22=J22,$M$1,IF(G22&gt;K22,$M$2,$M$3/(K22-J22)*(G22-J22)+$M$1)))</f>
        <v>0</v>
      </c>
      <c r="I22" s="205"/>
      <c r="J22" s="254">
        <v>3</v>
      </c>
      <c r="K22" s="257">
        <v>8</v>
      </c>
      <c r="L22" s="224">
        <f>SUM(F22:F41)</f>
        <v>1</v>
      </c>
    </row>
    <row r="23" spans="1:12" s="42" customFormat="1" x14ac:dyDescent="0.2">
      <c r="A23" s="215"/>
      <c r="B23" s="215"/>
      <c r="C23" s="215"/>
      <c r="D23" s="27" t="s">
        <v>45</v>
      </c>
      <c r="E23" s="28">
        <f>$M$1</f>
        <v>7</v>
      </c>
      <c r="F23" s="261"/>
      <c r="G23" s="233"/>
      <c r="H23" s="235"/>
      <c r="I23" s="253"/>
      <c r="J23" s="255"/>
      <c r="K23" s="258"/>
      <c r="L23" s="225"/>
    </row>
    <row r="24" spans="1:12" x14ac:dyDescent="0.2">
      <c r="A24" s="215"/>
      <c r="B24" s="215"/>
      <c r="C24" s="215"/>
      <c r="D24" s="27" t="s">
        <v>46</v>
      </c>
      <c r="E24" s="31">
        <v>8</v>
      </c>
      <c r="F24" s="261"/>
      <c r="G24" s="233"/>
      <c r="H24" s="235"/>
      <c r="I24" s="253"/>
      <c r="J24" s="255"/>
      <c r="K24" s="258"/>
      <c r="L24" s="225"/>
    </row>
    <row r="25" spans="1:12" x14ac:dyDescent="0.2">
      <c r="A25" s="215"/>
      <c r="B25" s="215"/>
      <c r="C25" s="215"/>
      <c r="D25" s="43" t="s">
        <v>47</v>
      </c>
      <c r="E25" s="44">
        <v>9</v>
      </c>
      <c r="F25" s="261"/>
      <c r="G25" s="233"/>
      <c r="H25" s="235"/>
      <c r="I25" s="253"/>
      <c r="J25" s="255"/>
      <c r="K25" s="258"/>
      <c r="L25" s="225"/>
    </row>
    <row r="26" spans="1:12" s="42" customFormat="1" ht="15" thickBot="1" x14ac:dyDescent="0.25">
      <c r="A26" s="215"/>
      <c r="B26" s="215"/>
      <c r="C26" s="260"/>
      <c r="D26" s="32" t="s">
        <v>48</v>
      </c>
      <c r="E26" s="33">
        <v>10</v>
      </c>
      <c r="F26" s="262"/>
      <c r="G26" s="234"/>
      <c r="H26" s="236"/>
      <c r="I26" s="253"/>
      <c r="J26" s="256"/>
      <c r="K26" s="259"/>
      <c r="L26" s="225"/>
    </row>
    <row r="27" spans="1:12" s="42" customFormat="1" ht="28.5" x14ac:dyDescent="0.2">
      <c r="A27" s="215"/>
      <c r="B27" s="215"/>
      <c r="C27" s="217" t="s">
        <v>49</v>
      </c>
      <c r="D27" s="19" t="s">
        <v>50</v>
      </c>
      <c r="E27" s="20">
        <v>0</v>
      </c>
      <c r="F27" s="230">
        <v>0.2</v>
      </c>
      <c r="G27" s="222"/>
      <c r="H27" s="203">
        <f>IF(G27&lt;J27,0,IF(G27=J27,$M$1,IF(G27&gt;K27,$M$2,$M$3/(K27-J27)*(G27-J27)+$M$1)))</f>
        <v>0</v>
      </c>
      <c r="I27" s="253"/>
      <c r="J27" s="237">
        <v>3000</v>
      </c>
      <c r="K27" s="227">
        <v>6000</v>
      </c>
      <c r="L27" s="225"/>
    </row>
    <row r="28" spans="1:12" s="42" customFormat="1" x14ac:dyDescent="0.2">
      <c r="A28" s="215"/>
      <c r="B28" s="215"/>
      <c r="C28" s="218"/>
      <c r="D28" s="45" t="s">
        <v>51</v>
      </c>
      <c r="E28" s="28">
        <f>$M$1</f>
        <v>7</v>
      </c>
      <c r="F28" s="231"/>
      <c r="G28" s="233"/>
      <c r="H28" s="235"/>
      <c r="I28" s="253"/>
      <c r="J28" s="238"/>
      <c r="K28" s="228"/>
      <c r="L28" s="225"/>
    </row>
    <row r="29" spans="1:12" s="42" customFormat="1" ht="28.5" x14ac:dyDescent="0.2">
      <c r="A29" s="215"/>
      <c r="B29" s="215"/>
      <c r="C29" s="218"/>
      <c r="D29" s="45" t="s">
        <v>52</v>
      </c>
      <c r="E29" s="28">
        <v>8</v>
      </c>
      <c r="F29" s="231"/>
      <c r="G29" s="233"/>
      <c r="H29" s="235"/>
      <c r="I29" s="253"/>
      <c r="J29" s="238"/>
      <c r="K29" s="228"/>
      <c r="L29" s="225"/>
    </row>
    <row r="30" spans="1:12" ht="28.5" x14ac:dyDescent="0.2">
      <c r="A30" s="215"/>
      <c r="B30" s="215"/>
      <c r="C30" s="218"/>
      <c r="D30" s="46" t="s">
        <v>53</v>
      </c>
      <c r="E30" s="31">
        <v>9</v>
      </c>
      <c r="F30" s="231"/>
      <c r="G30" s="233"/>
      <c r="H30" s="235"/>
      <c r="I30" s="253"/>
      <c r="J30" s="238"/>
      <c r="K30" s="228"/>
      <c r="L30" s="225"/>
    </row>
    <row r="31" spans="1:12" ht="29.25" thickBot="1" x14ac:dyDescent="0.25">
      <c r="A31" s="215"/>
      <c r="B31" s="215"/>
      <c r="C31" s="219"/>
      <c r="D31" s="47" t="s">
        <v>54</v>
      </c>
      <c r="E31" s="33">
        <v>10</v>
      </c>
      <c r="F31" s="232"/>
      <c r="G31" s="234"/>
      <c r="H31" s="236"/>
      <c r="I31" s="253"/>
      <c r="J31" s="239"/>
      <c r="K31" s="229"/>
      <c r="L31" s="225"/>
    </row>
    <row r="32" spans="1:12" s="42" customFormat="1" x14ac:dyDescent="0.2">
      <c r="A32" s="215"/>
      <c r="B32" s="215"/>
      <c r="C32" s="217" t="s">
        <v>55</v>
      </c>
      <c r="D32" s="19" t="s">
        <v>56</v>
      </c>
      <c r="E32" s="20">
        <v>0</v>
      </c>
      <c r="F32" s="230">
        <v>0.25</v>
      </c>
      <c r="G32" s="222"/>
      <c r="H32" s="203">
        <f>IF(G32&lt;J32,0,IF(G32=J32,$M$1,IF(G32&gt;K32,$M$2,$M$3/(K32-J32)*(G32-J32)+$M$1)))</f>
        <v>0</v>
      </c>
      <c r="I32" s="253"/>
      <c r="J32" s="237">
        <v>150</v>
      </c>
      <c r="K32" s="227">
        <v>300</v>
      </c>
      <c r="L32" s="225"/>
    </row>
    <row r="33" spans="1:12" s="42" customFormat="1" x14ac:dyDescent="0.2">
      <c r="A33" s="215"/>
      <c r="B33" s="215"/>
      <c r="C33" s="218"/>
      <c r="D33" s="45" t="s">
        <v>57</v>
      </c>
      <c r="E33" s="28">
        <f>$M$1</f>
        <v>7</v>
      </c>
      <c r="F33" s="231"/>
      <c r="G33" s="233"/>
      <c r="H33" s="235"/>
      <c r="I33" s="253"/>
      <c r="J33" s="238"/>
      <c r="K33" s="228"/>
      <c r="L33" s="225"/>
    </row>
    <row r="34" spans="1:12" x14ac:dyDescent="0.2">
      <c r="A34" s="215"/>
      <c r="B34" s="215"/>
      <c r="C34" s="218"/>
      <c r="D34" s="46" t="s">
        <v>58</v>
      </c>
      <c r="E34" s="31">
        <v>8</v>
      </c>
      <c r="F34" s="231"/>
      <c r="G34" s="233"/>
      <c r="H34" s="235"/>
      <c r="I34" s="253"/>
      <c r="J34" s="238"/>
      <c r="K34" s="228"/>
      <c r="L34" s="225"/>
    </row>
    <row r="35" spans="1:12" x14ac:dyDescent="0.2">
      <c r="A35" s="215"/>
      <c r="B35" s="215"/>
      <c r="C35" s="218"/>
      <c r="D35" s="48" t="s">
        <v>59</v>
      </c>
      <c r="E35" s="44">
        <v>9</v>
      </c>
      <c r="F35" s="231"/>
      <c r="G35" s="233"/>
      <c r="H35" s="235"/>
      <c r="I35" s="253"/>
      <c r="J35" s="238"/>
      <c r="K35" s="228"/>
      <c r="L35" s="225"/>
    </row>
    <row r="36" spans="1:12" ht="15" thickBot="1" x14ac:dyDescent="0.25">
      <c r="A36" s="215"/>
      <c r="B36" s="215"/>
      <c r="C36" s="219"/>
      <c r="D36" s="47" t="s">
        <v>60</v>
      </c>
      <c r="E36" s="33">
        <v>10</v>
      </c>
      <c r="F36" s="232"/>
      <c r="G36" s="234"/>
      <c r="H36" s="236"/>
      <c r="I36" s="253"/>
      <c r="J36" s="239"/>
      <c r="K36" s="229"/>
      <c r="L36" s="225"/>
    </row>
    <row r="37" spans="1:12" x14ac:dyDescent="0.2">
      <c r="A37" s="215"/>
      <c r="B37" s="215"/>
      <c r="C37" s="217" t="s">
        <v>61</v>
      </c>
      <c r="D37" s="19" t="s">
        <v>62</v>
      </c>
      <c r="E37" s="49">
        <v>0</v>
      </c>
      <c r="F37" s="220">
        <v>0.15</v>
      </c>
      <c r="G37" s="222"/>
      <c r="H37" s="203">
        <f>G37</f>
        <v>0</v>
      </c>
      <c r="I37" s="205"/>
      <c r="J37" s="207"/>
      <c r="K37" s="240"/>
      <c r="L37" s="225"/>
    </row>
    <row r="38" spans="1:12" ht="15" thickBot="1" x14ac:dyDescent="0.25">
      <c r="A38" s="215"/>
      <c r="B38" s="216"/>
      <c r="C38" s="252"/>
      <c r="D38" s="27" t="s">
        <v>63</v>
      </c>
      <c r="E38" s="50">
        <v>10</v>
      </c>
      <c r="F38" s="221"/>
      <c r="G38" s="223"/>
      <c r="H38" s="204"/>
      <c r="I38" s="206"/>
      <c r="J38" s="208"/>
      <c r="K38" s="241"/>
      <c r="L38" s="225"/>
    </row>
    <row r="39" spans="1:12" x14ac:dyDescent="0.2">
      <c r="A39" s="215"/>
      <c r="B39" s="217" t="s">
        <v>64</v>
      </c>
      <c r="C39" s="218" t="s">
        <v>37</v>
      </c>
      <c r="D39" s="242" t="s">
        <v>38</v>
      </c>
      <c r="E39" s="243"/>
      <c r="F39" s="52">
        <v>0.05</v>
      </c>
      <c r="G39" s="53"/>
      <c r="H39" s="51">
        <f>G39*F39</f>
        <v>0</v>
      </c>
      <c r="I39" s="244"/>
      <c r="J39" s="246"/>
      <c r="K39" s="247"/>
      <c r="L39" s="225"/>
    </row>
    <row r="40" spans="1:12" x14ac:dyDescent="0.2">
      <c r="A40" s="215"/>
      <c r="B40" s="218"/>
      <c r="C40" s="218"/>
      <c r="D40" s="248" t="s">
        <v>39</v>
      </c>
      <c r="E40" s="249"/>
      <c r="F40" s="52">
        <v>0.05</v>
      </c>
      <c r="G40" s="40"/>
      <c r="H40" s="41">
        <f>G40*F40</f>
        <v>0</v>
      </c>
      <c r="I40" s="244"/>
      <c r="J40" s="246"/>
      <c r="K40" s="247"/>
      <c r="L40" s="225"/>
    </row>
    <row r="41" spans="1:12" ht="15" thickBot="1" x14ac:dyDescent="0.25">
      <c r="A41" s="215"/>
      <c r="B41" s="219"/>
      <c r="C41" s="219"/>
      <c r="D41" s="250" t="s">
        <v>40</v>
      </c>
      <c r="E41" s="251"/>
      <c r="F41" s="52">
        <v>0.05</v>
      </c>
      <c r="G41" s="29"/>
      <c r="H41" s="30">
        <f>G41*F41</f>
        <v>0</v>
      </c>
      <c r="I41" s="245"/>
      <c r="J41" s="246"/>
      <c r="K41" s="247"/>
      <c r="L41" s="226"/>
    </row>
    <row r="42" spans="1:12" ht="24" customHeight="1" x14ac:dyDescent="0.2">
      <c r="A42" t="s">
        <v>65</v>
      </c>
      <c r="B42" s="54"/>
      <c r="D42" t="s">
        <v>65</v>
      </c>
      <c r="E42" s="211"/>
      <c r="F42" s="211"/>
      <c r="G42" s="211"/>
      <c r="H42" t="s">
        <v>65</v>
      </c>
      <c r="I42" s="211"/>
      <c r="J42" s="211"/>
      <c r="K42" s="211"/>
    </row>
    <row r="43" spans="1:12" ht="24" customHeight="1" x14ac:dyDescent="0.2">
      <c r="A43" t="s">
        <v>65</v>
      </c>
      <c r="B43" s="54"/>
      <c r="C43" s="25"/>
      <c r="D43" t="s">
        <v>65</v>
      </c>
      <c r="E43" s="212"/>
      <c r="F43" s="212"/>
      <c r="G43" s="212"/>
      <c r="H43" t="s">
        <v>65</v>
      </c>
      <c r="I43" s="212"/>
      <c r="J43" s="212"/>
      <c r="K43" s="212"/>
    </row>
    <row r="44" spans="1:12" x14ac:dyDescent="0.2">
      <c r="C44" s="25"/>
      <c r="D44" s="25"/>
      <c r="E44" s="213"/>
      <c r="F44" s="213"/>
      <c r="G44" s="213"/>
      <c r="H44" s="25"/>
      <c r="I44" s="213"/>
      <c r="J44" s="213"/>
      <c r="K44" s="213"/>
    </row>
    <row r="45" spans="1:12" ht="15.75" x14ac:dyDescent="0.25">
      <c r="A45" s="209" t="s">
        <v>66</v>
      </c>
      <c r="B45" s="209"/>
      <c r="C45" s="209"/>
      <c r="D45" s="209"/>
      <c r="E45" s="209"/>
      <c r="F45" s="209"/>
      <c r="G45" s="209"/>
      <c r="H45" s="209"/>
      <c r="I45" s="209"/>
      <c r="J45" s="209"/>
      <c r="K45" s="209"/>
    </row>
    <row r="46" spans="1:12" x14ac:dyDescent="0.2">
      <c r="C46" s="25"/>
      <c r="D46" s="25"/>
      <c r="E46" s="25"/>
      <c r="F46" s="25"/>
      <c r="G46" s="55"/>
      <c r="H46" s="25"/>
      <c r="I46" s="25"/>
      <c r="J46" s="56"/>
      <c r="K46" s="56"/>
    </row>
    <row r="47" spans="1:12" ht="23.25" customHeight="1" x14ac:dyDescent="0.2">
      <c r="A47" s="210" t="s">
        <v>67</v>
      </c>
      <c r="B47" s="210"/>
      <c r="C47" s="210"/>
      <c r="D47" s="210"/>
      <c r="E47" s="210"/>
      <c r="F47" s="210"/>
      <c r="G47" s="210"/>
      <c r="H47" s="210"/>
      <c r="I47" s="210"/>
      <c r="J47" s="210"/>
      <c r="K47" s="210"/>
    </row>
    <row r="48" spans="1:12" ht="23.25" customHeight="1" x14ac:dyDescent="0.2">
      <c r="A48" s="210"/>
      <c r="B48" s="210"/>
      <c r="C48" s="210"/>
      <c r="D48" s="210"/>
      <c r="E48" s="210"/>
      <c r="F48" s="210"/>
      <c r="G48" s="210"/>
      <c r="H48" s="210"/>
      <c r="I48" s="210"/>
      <c r="J48" s="210"/>
      <c r="K48" s="210"/>
    </row>
    <row r="49" spans="3:12" x14ac:dyDescent="0.2">
      <c r="C49" s="25"/>
      <c r="D49" s="25"/>
      <c r="E49" s="25"/>
      <c r="F49" s="25"/>
      <c r="G49" s="55"/>
      <c r="H49" s="25"/>
      <c r="I49" s="25"/>
      <c r="J49" s="56"/>
      <c r="K49" s="56"/>
    </row>
    <row r="50" spans="3:12" x14ac:dyDescent="0.2">
      <c r="C50" s="25"/>
      <c r="D50" s="25"/>
      <c r="E50" s="25"/>
      <c r="F50" s="25"/>
      <c r="G50" s="55"/>
      <c r="H50" s="25"/>
      <c r="I50" s="25"/>
      <c r="J50" s="56"/>
      <c r="K50" s="56"/>
    </row>
    <row r="51" spans="3:12" x14ac:dyDescent="0.2">
      <c r="C51" s="25"/>
      <c r="D51" s="25"/>
      <c r="E51" s="25"/>
      <c r="F51" s="25"/>
      <c r="G51" s="55"/>
      <c r="H51" s="25"/>
      <c r="I51" s="25"/>
      <c r="J51" s="56"/>
      <c r="K51" s="56"/>
    </row>
    <row r="52" spans="3:12" x14ac:dyDescent="0.2">
      <c r="C52" s="25"/>
      <c r="D52" s="25"/>
      <c r="E52" s="25"/>
      <c r="F52" s="25"/>
      <c r="G52" s="55"/>
      <c r="H52" s="25"/>
      <c r="I52" s="25"/>
      <c r="J52" s="56"/>
      <c r="K52" s="56"/>
    </row>
    <row r="53" spans="3:12" x14ac:dyDescent="0.2">
      <c r="C53" s="25"/>
      <c r="D53" s="25"/>
      <c r="E53" s="25"/>
      <c r="F53" s="25"/>
      <c r="G53" s="55"/>
      <c r="H53" s="25"/>
      <c r="I53" s="25"/>
      <c r="J53" s="56"/>
      <c r="K53" s="56"/>
      <c r="L53"/>
    </row>
    <row r="54" spans="3:12" x14ac:dyDescent="0.2">
      <c r="C54" s="25"/>
      <c r="D54" s="25"/>
      <c r="E54" s="25"/>
      <c r="F54" s="25"/>
      <c r="G54" s="55"/>
      <c r="H54" s="25"/>
      <c r="I54" s="25"/>
      <c r="J54" s="56"/>
      <c r="K54" s="56"/>
      <c r="L54"/>
    </row>
    <row r="55" spans="3:12" x14ac:dyDescent="0.2">
      <c r="C55" s="25"/>
      <c r="D55" s="25"/>
      <c r="E55" s="25"/>
      <c r="F55" s="25"/>
      <c r="G55" s="55"/>
      <c r="H55" s="25"/>
      <c r="I55" s="25"/>
      <c r="J55" s="56"/>
      <c r="K55" s="56"/>
      <c r="L55"/>
    </row>
    <row r="56" spans="3:12" x14ac:dyDescent="0.2">
      <c r="C56" s="25"/>
      <c r="D56" s="25"/>
      <c r="E56" s="25"/>
      <c r="F56" s="25"/>
      <c r="G56" s="55"/>
      <c r="H56" s="25"/>
      <c r="I56" s="25"/>
      <c r="J56" s="56"/>
      <c r="K56" s="56"/>
      <c r="L56"/>
    </row>
    <row r="57" spans="3:12" x14ac:dyDescent="0.2">
      <c r="C57" s="25"/>
      <c r="D57" s="25"/>
      <c r="E57" s="25"/>
      <c r="F57" s="25"/>
      <c r="G57" s="55"/>
      <c r="H57" s="25"/>
      <c r="I57" s="25"/>
      <c r="J57" s="56"/>
      <c r="K57" s="56"/>
      <c r="L57"/>
    </row>
    <row r="58" spans="3:12" x14ac:dyDescent="0.2">
      <c r="C58" s="25"/>
      <c r="D58" s="25"/>
      <c r="E58" s="25"/>
      <c r="F58" s="25"/>
      <c r="G58" s="55"/>
      <c r="H58" s="25"/>
      <c r="I58" s="25"/>
      <c r="J58" s="56"/>
      <c r="K58" s="56"/>
      <c r="L58"/>
    </row>
    <row r="59" spans="3:12" x14ac:dyDescent="0.2">
      <c r="C59" s="25"/>
      <c r="D59" s="25"/>
      <c r="E59" s="25"/>
      <c r="F59" s="25"/>
      <c r="G59" s="55"/>
      <c r="H59" s="25"/>
      <c r="I59" s="25"/>
      <c r="J59" s="56"/>
      <c r="K59" s="56"/>
      <c r="L59"/>
    </row>
    <row r="60" spans="3:12" x14ac:dyDescent="0.2">
      <c r="C60" s="25"/>
      <c r="D60" s="25"/>
      <c r="E60" s="25"/>
      <c r="F60" s="25"/>
      <c r="G60" s="55"/>
      <c r="H60" s="25"/>
      <c r="I60" s="25"/>
      <c r="J60" s="56"/>
      <c r="K60" s="56"/>
      <c r="L60"/>
    </row>
    <row r="61" spans="3:12" x14ac:dyDescent="0.2">
      <c r="C61" s="25"/>
      <c r="D61" s="25"/>
      <c r="E61" s="25"/>
      <c r="F61" s="25"/>
      <c r="G61" s="55"/>
      <c r="H61" s="25"/>
      <c r="I61" s="25"/>
      <c r="J61" s="56"/>
      <c r="K61" s="56"/>
      <c r="L61"/>
    </row>
    <row r="62" spans="3:12" x14ac:dyDescent="0.2">
      <c r="C62" s="25"/>
      <c r="D62" s="25"/>
      <c r="E62" s="25"/>
      <c r="F62" s="25"/>
      <c r="G62" s="55"/>
      <c r="H62" s="25"/>
      <c r="I62" s="25"/>
      <c r="J62" s="56"/>
      <c r="K62" s="56"/>
      <c r="L62"/>
    </row>
  </sheetData>
  <mergeCells count="79">
    <mergeCell ref="F5:F8"/>
    <mergeCell ref="C9:C13"/>
    <mergeCell ref="F9:F13"/>
    <mergeCell ref="C14:C18"/>
    <mergeCell ref="F14:F18"/>
    <mergeCell ref="A1:C1"/>
    <mergeCell ref="D3:E3"/>
    <mergeCell ref="A4:A18"/>
    <mergeCell ref="B5:B18"/>
    <mergeCell ref="C5:C8"/>
    <mergeCell ref="L5:L18"/>
    <mergeCell ref="G9:G13"/>
    <mergeCell ref="H9:H13"/>
    <mergeCell ref="J9:J13"/>
    <mergeCell ref="K9:K13"/>
    <mergeCell ref="G5:G8"/>
    <mergeCell ref="H5:H8"/>
    <mergeCell ref="I5:I18"/>
    <mergeCell ref="J5:J8"/>
    <mergeCell ref="K5:K8"/>
    <mergeCell ref="G14:G18"/>
    <mergeCell ref="H14:H18"/>
    <mergeCell ref="J14:J18"/>
    <mergeCell ref="K14:K18"/>
    <mergeCell ref="A19:A21"/>
    <mergeCell ref="B19:B21"/>
    <mergeCell ref="C19:C21"/>
    <mergeCell ref="D19:E19"/>
    <mergeCell ref="I19:I21"/>
    <mergeCell ref="J19:J21"/>
    <mergeCell ref="K19:K21"/>
    <mergeCell ref="L19:L21"/>
    <mergeCell ref="D20:E20"/>
    <mergeCell ref="D21:E21"/>
    <mergeCell ref="H22:H26"/>
    <mergeCell ref="C27:C31"/>
    <mergeCell ref="F27:F31"/>
    <mergeCell ref="G27:G31"/>
    <mergeCell ref="H27:H31"/>
    <mergeCell ref="C22:C26"/>
    <mergeCell ref="F22:F26"/>
    <mergeCell ref="G22:G26"/>
    <mergeCell ref="J27:J31"/>
    <mergeCell ref="K32:K36"/>
    <mergeCell ref="I22:I36"/>
    <mergeCell ref="J22:J26"/>
    <mergeCell ref="K22:K26"/>
    <mergeCell ref="L22:L41"/>
    <mergeCell ref="K27:K31"/>
    <mergeCell ref="C32:C36"/>
    <mergeCell ref="F32:F36"/>
    <mergeCell ref="G32:G36"/>
    <mergeCell ref="H32:H36"/>
    <mergeCell ref="J32:J36"/>
    <mergeCell ref="K37:K38"/>
    <mergeCell ref="C39:C41"/>
    <mergeCell ref="D39:E39"/>
    <mergeCell ref="I39:I41"/>
    <mergeCell ref="J39:J41"/>
    <mergeCell ref="K39:K41"/>
    <mergeCell ref="D40:E40"/>
    <mergeCell ref="D41:E41"/>
    <mergeCell ref="C37:C38"/>
    <mergeCell ref="H37:H38"/>
    <mergeCell ref="I37:I38"/>
    <mergeCell ref="J37:J38"/>
    <mergeCell ref="A45:K45"/>
    <mergeCell ref="A47:K48"/>
    <mergeCell ref="E42:G42"/>
    <mergeCell ref="I42:K42"/>
    <mergeCell ref="E43:G43"/>
    <mergeCell ref="I43:K43"/>
    <mergeCell ref="E44:G44"/>
    <mergeCell ref="I44:K44"/>
    <mergeCell ref="A22:A41"/>
    <mergeCell ref="B22:B38"/>
    <mergeCell ref="B39:B41"/>
    <mergeCell ref="F37:F38"/>
    <mergeCell ref="G37:G38"/>
  </mergeCells>
  <conditionalFormatting sqref="G4:G5 G9 G14 G19:G22 G37">
    <cfRule type="cellIs" dxfId="6" priority="4" stopIfTrue="1" operator="equal">
      <formula>0</formula>
    </cfRule>
  </conditionalFormatting>
  <conditionalFormatting sqref="G27">
    <cfRule type="cellIs" dxfId="5" priority="1" stopIfTrue="1" operator="equal">
      <formula>0</formula>
    </cfRule>
  </conditionalFormatting>
  <conditionalFormatting sqref="G32">
    <cfRule type="cellIs" dxfId="4" priority="2" stopIfTrue="1" operator="equal">
      <formula>0</formula>
    </cfRule>
  </conditionalFormatting>
  <conditionalFormatting sqref="G39:G41">
    <cfRule type="cellIs" dxfId="3" priority="3" stopIfTrue="1" operator="equal">
      <formula>0</formula>
    </cfRule>
  </conditionalFormatting>
  <conditionalFormatting sqref="L4:L22">
    <cfRule type="cellIs" dxfId="2" priority="5" stopIfTrue="1" operator="lessThan">
      <formula>1</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24F49-997E-4270-809C-A68B435C9F76}">
  <dimension ref="A1:P43"/>
  <sheetViews>
    <sheetView rightToLeft="1" tabSelected="1" workbookViewId="0">
      <selection activeCell="M27" sqref="M16:M27"/>
    </sheetView>
  </sheetViews>
  <sheetFormatPr defaultColWidth="9" defaultRowHeight="12.75" x14ac:dyDescent="0.2"/>
  <cols>
    <col min="1" max="1" width="7.25" style="65" bestFit="1" customWidth="1"/>
    <col min="2" max="2" width="32.25" style="65" customWidth="1"/>
    <col min="3" max="3" width="11.75" style="126" customWidth="1"/>
    <col min="4" max="4" width="6.5" style="65" bestFit="1" customWidth="1"/>
    <col min="5" max="5" width="7.375" style="65" customWidth="1"/>
    <col min="6" max="6" width="7.5" style="65" customWidth="1"/>
    <col min="7" max="7" width="7" style="65" customWidth="1"/>
    <col min="8" max="8" width="7.5" style="65" customWidth="1"/>
    <col min="9" max="9" width="6.375" style="65" customWidth="1"/>
    <col min="10" max="10" width="7" style="65" customWidth="1"/>
    <col min="11" max="11" width="7.125" style="126" customWidth="1"/>
    <col min="12" max="12" width="7.375" style="65" customWidth="1"/>
    <col min="13" max="13" width="8" style="65" bestFit="1" customWidth="1"/>
    <col min="14" max="14" width="24.125" style="65" customWidth="1"/>
    <col min="15" max="16384" width="9" style="65"/>
  </cols>
  <sheetData>
    <row r="1" spans="1:16" ht="35.25" customHeight="1" thickTop="1" x14ac:dyDescent="0.2">
      <c r="A1" s="57" t="s">
        <v>68</v>
      </c>
      <c r="B1" s="58" t="s">
        <v>69</v>
      </c>
      <c r="C1" s="59" t="s">
        <v>70</v>
      </c>
      <c r="D1" s="188" t="s">
        <v>71</v>
      </c>
      <c r="E1" s="189"/>
      <c r="F1" s="189"/>
      <c r="G1" s="189"/>
      <c r="H1" s="190"/>
      <c r="I1" s="60" t="s">
        <v>72</v>
      </c>
      <c r="J1" s="61">
        <v>1</v>
      </c>
      <c r="K1" s="62" t="s">
        <v>73</v>
      </c>
      <c r="L1" s="63"/>
      <c r="M1" s="63"/>
      <c r="N1" s="64"/>
    </row>
    <row r="2" spans="1:16" ht="15" customHeight="1" thickBot="1" x14ac:dyDescent="0.25">
      <c r="A2" s="66" t="s">
        <v>74</v>
      </c>
      <c r="B2" s="67" t="s">
        <v>75</v>
      </c>
      <c r="C2" s="68" t="s">
        <v>76</v>
      </c>
      <c r="D2" s="191"/>
      <c r="E2" s="192"/>
      <c r="F2" s="192"/>
      <c r="G2" s="192"/>
      <c r="H2" s="193"/>
      <c r="I2" s="69" t="s">
        <v>77</v>
      </c>
      <c r="J2" s="70">
        <v>2</v>
      </c>
      <c r="K2" s="71" t="s">
        <v>78</v>
      </c>
      <c r="L2" s="72"/>
      <c r="M2" s="72"/>
      <c r="N2" s="73"/>
    </row>
    <row r="3" spans="1:16" s="78" customFormat="1" ht="17.25" customHeight="1" thickTop="1" x14ac:dyDescent="0.2">
      <c r="A3" s="194" t="s">
        <v>79</v>
      </c>
      <c r="B3" s="195"/>
      <c r="C3" s="186" t="s">
        <v>80</v>
      </c>
      <c r="D3" s="74" t="s">
        <v>7</v>
      </c>
      <c r="E3" s="75" t="s">
        <v>81</v>
      </c>
      <c r="F3" s="76">
        <v>1</v>
      </c>
      <c r="G3" s="75" t="s">
        <v>81</v>
      </c>
      <c r="H3" s="76">
        <v>2</v>
      </c>
      <c r="I3" s="75" t="s">
        <v>81</v>
      </c>
      <c r="J3" s="76">
        <v>3</v>
      </c>
      <c r="K3" s="75" t="s">
        <v>81</v>
      </c>
      <c r="L3" s="76">
        <v>4</v>
      </c>
      <c r="M3" s="77"/>
      <c r="N3" s="186" t="s">
        <v>82</v>
      </c>
    </row>
    <row r="4" spans="1:16" s="78" customFormat="1" ht="17.25" customHeight="1" thickBot="1" x14ac:dyDescent="0.25">
      <c r="A4" s="196"/>
      <c r="B4" s="197"/>
      <c r="C4" s="187"/>
      <c r="D4" s="79" t="s">
        <v>83</v>
      </c>
      <c r="E4" s="80" t="s">
        <v>84</v>
      </c>
      <c r="F4" s="81" t="s">
        <v>85</v>
      </c>
      <c r="G4" s="80" t="s">
        <v>84</v>
      </c>
      <c r="H4" s="81" t="s">
        <v>85</v>
      </c>
      <c r="I4" s="80" t="s">
        <v>84</v>
      </c>
      <c r="J4" s="81" t="s">
        <v>85</v>
      </c>
      <c r="K4" s="80" t="s">
        <v>84</v>
      </c>
      <c r="L4" s="81" t="s">
        <v>85</v>
      </c>
      <c r="M4" s="79"/>
      <c r="N4" s="187"/>
      <c r="P4" s="82"/>
    </row>
    <row r="5" spans="1:16" s="78" customFormat="1" ht="25.5" thickTop="1" thickBot="1" x14ac:dyDescent="0.25">
      <c r="A5" s="198"/>
      <c r="B5" s="83" t="s">
        <v>86</v>
      </c>
      <c r="C5" s="84" t="s">
        <v>87</v>
      </c>
      <c r="D5" s="85">
        <v>1</v>
      </c>
      <c r="E5" s="86"/>
      <c r="F5" s="87"/>
      <c r="G5" s="86"/>
      <c r="H5" s="87"/>
      <c r="I5" s="86"/>
      <c r="J5" s="88"/>
      <c r="K5" s="86"/>
      <c r="L5" s="88"/>
      <c r="M5" s="89"/>
      <c r="N5" s="90" t="s">
        <v>88</v>
      </c>
    </row>
    <row r="6" spans="1:16" s="78" customFormat="1" ht="17.25" customHeight="1" thickBot="1" x14ac:dyDescent="0.25">
      <c r="A6" s="199"/>
      <c r="B6" s="91" t="s">
        <v>89</v>
      </c>
      <c r="C6" s="92"/>
      <c r="D6" s="93">
        <f>SUM(D5:D5)</f>
        <v>1</v>
      </c>
      <c r="E6" s="94"/>
      <c r="F6" s="95"/>
      <c r="G6" s="94"/>
      <c r="H6" s="95"/>
      <c r="I6" s="94"/>
      <c r="J6" s="95"/>
      <c r="K6" s="94"/>
      <c r="L6" s="95"/>
      <c r="M6" s="96"/>
      <c r="N6" s="97"/>
    </row>
    <row r="7" spans="1:16" s="78" customFormat="1" ht="17.25" customHeight="1" thickTop="1" thickBot="1" x14ac:dyDescent="0.25">
      <c r="A7" s="200" t="s">
        <v>90</v>
      </c>
      <c r="B7" s="98" t="s">
        <v>90</v>
      </c>
      <c r="C7" s="84" t="s">
        <v>91</v>
      </c>
      <c r="D7" s="99">
        <v>1</v>
      </c>
      <c r="E7" s="86"/>
      <c r="F7" s="87"/>
      <c r="G7" s="86"/>
      <c r="H7" s="87"/>
      <c r="I7" s="86"/>
      <c r="J7" s="100"/>
      <c r="K7" s="86"/>
      <c r="L7" s="100"/>
      <c r="M7" s="101"/>
      <c r="N7" s="102" t="s">
        <v>88</v>
      </c>
    </row>
    <row r="8" spans="1:16" s="78" customFormat="1" ht="17.25" customHeight="1" thickBot="1" x14ac:dyDescent="0.25">
      <c r="A8" s="199"/>
      <c r="B8" s="91" t="s">
        <v>89</v>
      </c>
      <c r="C8" s="92"/>
      <c r="D8" s="93">
        <f>SUM(D7)</f>
        <v>1</v>
      </c>
      <c r="E8" s="94"/>
      <c r="F8" s="95"/>
      <c r="G8" s="94"/>
      <c r="H8" s="95"/>
      <c r="I8" s="94"/>
      <c r="J8" s="95"/>
      <c r="K8" s="94"/>
      <c r="L8" s="95"/>
      <c r="M8" s="96"/>
      <c r="N8" s="97"/>
    </row>
    <row r="9" spans="1:16" s="78" customFormat="1" ht="17.25" customHeight="1" thickTop="1" x14ac:dyDescent="0.2">
      <c r="A9" s="200" t="s">
        <v>92</v>
      </c>
      <c r="B9" s="98" t="s">
        <v>93</v>
      </c>
      <c r="C9" s="84" t="s">
        <v>91</v>
      </c>
      <c r="D9" s="103">
        <f>SUM('[1]מחוון חיפה'!F22:F36)</f>
        <v>0.7</v>
      </c>
      <c r="E9" s="86"/>
      <c r="F9" s="88"/>
      <c r="G9" s="104"/>
      <c r="H9" s="88"/>
      <c r="I9" s="104"/>
      <c r="J9" s="100"/>
      <c r="K9" s="104"/>
      <c r="L9" s="100"/>
      <c r="M9" s="101"/>
      <c r="N9" s="102" t="s">
        <v>88</v>
      </c>
    </row>
    <row r="10" spans="1:16" s="78" customFormat="1" ht="17.25" customHeight="1" x14ac:dyDescent="0.2">
      <c r="A10" s="198"/>
      <c r="B10" s="105" t="s">
        <v>94</v>
      </c>
      <c r="C10" s="84" t="s">
        <v>91</v>
      </c>
      <c r="D10" s="106">
        <f>'[1]מחוון חיפה'!F37</f>
        <v>0.15</v>
      </c>
      <c r="E10" s="86"/>
      <c r="F10" s="87"/>
      <c r="G10" s="107"/>
      <c r="H10" s="87"/>
      <c r="I10" s="107"/>
      <c r="J10" s="87"/>
      <c r="K10" s="107"/>
      <c r="L10" s="87"/>
      <c r="M10" s="108"/>
      <c r="N10" s="109" t="s">
        <v>88</v>
      </c>
    </row>
    <row r="11" spans="1:16" s="78" customFormat="1" ht="17.25" customHeight="1" thickBot="1" x14ac:dyDescent="0.25">
      <c r="A11" s="198"/>
      <c r="B11" s="98" t="s">
        <v>95</v>
      </c>
      <c r="C11" s="84" t="s">
        <v>91</v>
      </c>
      <c r="D11" s="106">
        <f>SUM('[1]מחוון חיפה'!F39:F41)</f>
        <v>0.15000000000000002</v>
      </c>
      <c r="E11" s="86"/>
      <c r="F11" s="87"/>
      <c r="G11" s="107"/>
      <c r="H11" s="87"/>
      <c r="I11" s="107"/>
      <c r="J11" s="87"/>
      <c r="K11" s="107"/>
      <c r="L11" s="87"/>
      <c r="M11" s="108"/>
      <c r="N11" s="109" t="s">
        <v>88</v>
      </c>
    </row>
    <row r="12" spans="1:16" s="78" customFormat="1" ht="17.25" customHeight="1" thickBot="1" x14ac:dyDescent="0.25">
      <c r="A12" s="199"/>
      <c r="B12" s="91" t="s">
        <v>89</v>
      </c>
      <c r="C12" s="92"/>
      <c r="D12" s="93">
        <f>SUM(D9:D11)</f>
        <v>1</v>
      </c>
      <c r="E12" s="94"/>
      <c r="F12" s="95"/>
      <c r="G12" s="94"/>
      <c r="H12" s="95"/>
      <c r="I12" s="94"/>
      <c r="J12" s="95"/>
      <c r="K12" s="94"/>
      <c r="L12" s="95"/>
      <c r="M12" s="96"/>
      <c r="N12" s="97"/>
    </row>
    <row r="13" spans="1:16" s="78" customFormat="1" ht="17.25" customHeight="1" thickTop="1" x14ac:dyDescent="0.2">
      <c r="A13" s="200" t="s">
        <v>96</v>
      </c>
      <c r="B13" s="201" t="s">
        <v>79</v>
      </c>
      <c r="C13" s="186" t="s">
        <v>97</v>
      </c>
      <c r="D13" s="186" t="s">
        <v>98</v>
      </c>
      <c r="E13" s="75" t="s">
        <v>81</v>
      </c>
      <c r="F13" s="76">
        <v>1</v>
      </c>
      <c r="G13" s="75" t="s">
        <v>81</v>
      </c>
      <c r="H13" s="76">
        <v>2</v>
      </c>
      <c r="I13" s="75" t="s">
        <v>81</v>
      </c>
      <c r="J13" s="76">
        <v>3</v>
      </c>
      <c r="K13" s="75" t="s">
        <v>81</v>
      </c>
      <c r="L13" s="76">
        <v>4</v>
      </c>
      <c r="M13" s="77"/>
      <c r="N13" s="186" t="s">
        <v>82</v>
      </c>
    </row>
    <row r="14" spans="1:16" s="78" customFormat="1" ht="17.25" customHeight="1" thickBot="1" x14ac:dyDescent="0.25">
      <c r="A14" s="198"/>
      <c r="B14" s="202"/>
      <c r="C14" s="187"/>
      <c r="D14" s="187"/>
      <c r="E14" s="80" t="s">
        <v>84</v>
      </c>
      <c r="F14" s="81" t="s">
        <v>85</v>
      </c>
      <c r="G14" s="80" t="s">
        <v>84</v>
      </c>
      <c r="H14" s="81" t="s">
        <v>85</v>
      </c>
      <c r="I14" s="80" t="s">
        <v>84</v>
      </c>
      <c r="J14" s="81" t="s">
        <v>85</v>
      </c>
      <c r="K14" s="80" t="s">
        <v>84</v>
      </c>
      <c r="L14" s="81" t="s">
        <v>85</v>
      </c>
      <c r="M14" s="79"/>
      <c r="N14" s="187"/>
      <c r="P14" s="82"/>
    </row>
    <row r="15" spans="1:16" s="78" customFormat="1" ht="17.25" customHeight="1" thickTop="1" x14ac:dyDescent="0.2">
      <c r="A15" s="198"/>
      <c r="B15" s="110" t="s">
        <v>99</v>
      </c>
      <c r="C15" s="111"/>
      <c r="D15" s="112"/>
      <c r="E15" s="113"/>
      <c r="F15" s="114"/>
      <c r="G15" s="113"/>
      <c r="H15" s="114"/>
      <c r="I15" s="113"/>
      <c r="J15" s="114"/>
      <c r="K15" s="113"/>
      <c r="L15" s="114"/>
      <c r="M15" s="115"/>
      <c r="N15" s="116"/>
    </row>
    <row r="16" spans="1:16" s="78" customFormat="1" ht="38.25" x14ac:dyDescent="0.2">
      <c r="A16" s="198"/>
      <c r="B16" s="83" t="s">
        <v>100</v>
      </c>
      <c r="C16" s="117" t="s">
        <v>101</v>
      </c>
      <c r="D16" s="185">
        <v>9240.0000000000018</v>
      </c>
      <c r="E16" s="118"/>
      <c r="F16" s="119"/>
      <c r="G16" s="120"/>
      <c r="H16" s="119"/>
      <c r="I16" s="120"/>
      <c r="J16" s="119"/>
      <c r="K16" s="120"/>
      <c r="L16" s="119"/>
      <c r="M16" s="176">
        <v>175.31529101007195</v>
      </c>
      <c r="N16" s="109" t="s">
        <v>102</v>
      </c>
    </row>
    <row r="17" spans="1:14" s="78" customFormat="1" ht="38.25" x14ac:dyDescent="0.2">
      <c r="A17" s="198"/>
      <c r="B17" s="83" t="s">
        <v>103</v>
      </c>
      <c r="C17" s="117" t="s">
        <v>101</v>
      </c>
      <c r="D17" s="185">
        <v>825</v>
      </c>
      <c r="E17" s="118"/>
      <c r="F17" s="119"/>
      <c r="G17" s="120"/>
      <c r="H17" s="119"/>
      <c r="I17" s="120"/>
      <c r="J17" s="119"/>
      <c r="K17" s="120"/>
      <c r="L17" s="119"/>
      <c r="M17" s="176">
        <v>186.38498427986923</v>
      </c>
      <c r="N17" s="109" t="s">
        <v>102</v>
      </c>
    </row>
    <row r="18" spans="1:14" s="78" customFormat="1" ht="38.25" x14ac:dyDescent="0.2">
      <c r="A18" s="198"/>
      <c r="B18" s="83" t="s">
        <v>104</v>
      </c>
      <c r="C18" s="121" t="s">
        <v>101</v>
      </c>
      <c r="D18" s="185">
        <v>3190</v>
      </c>
      <c r="E18" s="118"/>
      <c r="F18" s="119"/>
      <c r="G18" s="120"/>
      <c r="H18" s="119"/>
      <c r="I18" s="120"/>
      <c r="J18" s="119"/>
      <c r="K18" s="120"/>
      <c r="L18" s="119"/>
      <c r="M18" s="176">
        <v>218.42560847156506</v>
      </c>
      <c r="N18" s="109" t="s">
        <v>102</v>
      </c>
    </row>
    <row r="19" spans="1:14" s="78" customFormat="1" ht="38.25" x14ac:dyDescent="0.2">
      <c r="A19" s="198"/>
      <c r="B19" s="83" t="s">
        <v>105</v>
      </c>
      <c r="C19" s="121" t="s">
        <v>101</v>
      </c>
      <c r="D19" s="185">
        <v>319</v>
      </c>
      <c r="E19" s="118"/>
      <c r="F19" s="119"/>
      <c r="G19" s="120"/>
      <c r="H19" s="119"/>
      <c r="I19" s="120"/>
      <c r="J19" s="119"/>
      <c r="K19" s="120"/>
      <c r="L19" s="119"/>
      <c r="M19" s="176">
        <v>232.21735746344365</v>
      </c>
      <c r="N19" s="109" t="s">
        <v>102</v>
      </c>
    </row>
    <row r="20" spans="1:14" s="78" customFormat="1" ht="44.25" customHeight="1" x14ac:dyDescent="0.2">
      <c r="A20" s="198"/>
      <c r="B20" s="83" t="s">
        <v>106</v>
      </c>
      <c r="C20" s="121" t="s">
        <v>101</v>
      </c>
      <c r="D20" s="178">
        <v>7645</v>
      </c>
      <c r="E20" s="118"/>
      <c r="F20" s="119"/>
      <c r="G20" s="120"/>
      <c r="H20" s="119"/>
      <c r="I20" s="120"/>
      <c r="J20" s="119"/>
      <c r="K20" s="120"/>
      <c r="L20" s="119"/>
      <c r="M20" s="176">
        <v>261.53592593305814</v>
      </c>
      <c r="N20" s="109" t="s">
        <v>102</v>
      </c>
    </row>
    <row r="21" spans="1:14" s="78" customFormat="1" ht="38.25" x14ac:dyDescent="0.2">
      <c r="A21" s="198"/>
      <c r="B21" s="83" t="s">
        <v>107</v>
      </c>
      <c r="C21" s="121" t="s">
        <v>101</v>
      </c>
      <c r="D21" s="178">
        <v>814</v>
      </c>
      <c r="E21" s="118"/>
      <c r="F21" s="119"/>
      <c r="G21" s="120"/>
      <c r="H21" s="119"/>
      <c r="I21" s="120"/>
      <c r="J21" s="119"/>
      <c r="K21" s="120"/>
      <c r="L21" s="119"/>
      <c r="M21" s="176">
        <v>278.04973064701807</v>
      </c>
      <c r="N21" s="109" t="s">
        <v>102</v>
      </c>
    </row>
    <row r="22" spans="1:14" s="78" customFormat="1" ht="38.25" x14ac:dyDescent="0.2">
      <c r="A22" s="198"/>
      <c r="B22" s="83" t="s">
        <v>108</v>
      </c>
      <c r="C22" s="121" t="s">
        <v>101</v>
      </c>
      <c r="D22" s="178">
        <v>4370</v>
      </c>
      <c r="E22" s="118"/>
      <c r="F22" s="119"/>
      <c r="G22" s="120"/>
      <c r="H22" s="119"/>
      <c r="I22" s="120"/>
      <c r="J22" s="119"/>
      <c r="K22" s="120"/>
      <c r="L22" s="119"/>
      <c r="M22" s="176">
        <v>304.64624339455128</v>
      </c>
      <c r="N22" s="109" t="s">
        <v>102</v>
      </c>
    </row>
    <row r="23" spans="1:14" s="78" customFormat="1" ht="38.25" x14ac:dyDescent="0.2">
      <c r="A23" s="198"/>
      <c r="B23" s="83" t="s">
        <v>109</v>
      </c>
      <c r="C23" s="121" t="s">
        <v>101</v>
      </c>
      <c r="D23" s="178">
        <v>647</v>
      </c>
      <c r="E23" s="118"/>
      <c r="F23" s="119"/>
      <c r="G23" s="120"/>
      <c r="H23" s="119"/>
      <c r="I23" s="120"/>
      <c r="J23" s="119"/>
      <c r="K23" s="120"/>
      <c r="L23" s="119"/>
      <c r="M23" s="176">
        <v>323.88210383059254</v>
      </c>
      <c r="N23" s="109" t="s">
        <v>102</v>
      </c>
    </row>
    <row r="24" spans="1:14" s="78" customFormat="1" ht="38.25" x14ac:dyDescent="0.2">
      <c r="A24" s="198"/>
      <c r="B24" s="177" t="s">
        <v>144</v>
      </c>
      <c r="C24" s="121" t="s">
        <v>101</v>
      </c>
      <c r="D24" s="178">
        <v>2310</v>
      </c>
      <c r="E24" s="118"/>
      <c r="F24" s="119"/>
      <c r="G24" s="120"/>
      <c r="H24" s="119"/>
      <c r="I24" s="120"/>
      <c r="J24" s="119"/>
      <c r="K24" s="120"/>
      <c r="L24" s="119"/>
      <c r="M24" s="176">
        <v>347.75656085604442</v>
      </c>
      <c r="N24" s="109" t="s">
        <v>102</v>
      </c>
    </row>
    <row r="25" spans="1:14" s="78" customFormat="1" ht="38.25" x14ac:dyDescent="0.2">
      <c r="A25" s="198"/>
      <c r="B25" s="177" t="s">
        <v>145</v>
      </c>
      <c r="C25" s="121" t="s">
        <v>101</v>
      </c>
      <c r="D25" s="178">
        <v>165.00000000000003</v>
      </c>
      <c r="E25" s="118"/>
      <c r="F25" s="119"/>
      <c r="G25" s="120"/>
      <c r="H25" s="119"/>
      <c r="I25" s="120"/>
      <c r="J25" s="119"/>
      <c r="K25" s="120"/>
      <c r="L25" s="119"/>
      <c r="M25" s="176">
        <v>369.7144770141669</v>
      </c>
      <c r="N25" s="109" t="s">
        <v>102</v>
      </c>
    </row>
    <row r="26" spans="1:14" s="78" customFormat="1" ht="38.25" x14ac:dyDescent="0.2">
      <c r="A26" s="198"/>
      <c r="B26" s="83" t="s">
        <v>110</v>
      </c>
      <c r="C26" s="121" t="s">
        <v>101</v>
      </c>
      <c r="D26" s="178">
        <v>1210</v>
      </c>
      <c r="E26" s="118"/>
      <c r="F26" s="119"/>
      <c r="G26" s="120"/>
      <c r="H26" s="119"/>
      <c r="I26" s="120"/>
      <c r="J26" s="119"/>
      <c r="K26" s="120"/>
      <c r="L26" s="119"/>
      <c r="M26" s="176">
        <v>390.86687831753756</v>
      </c>
      <c r="N26" s="109" t="s">
        <v>102</v>
      </c>
    </row>
    <row r="27" spans="1:14" s="78" customFormat="1" ht="42" customHeight="1" thickBot="1" x14ac:dyDescent="0.25">
      <c r="A27" s="198"/>
      <c r="B27" s="83" t="s">
        <v>111</v>
      </c>
      <c r="C27" s="121" t="s">
        <v>101</v>
      </c>
      <c r="D27" s="178">
        <v>138</v>
      </c>
      <c r="E27" s="118"/>
      <c r="F27" s="119"/>
      <c r="G27" s="120"/>
      <c r="H27" s="119"/>
      <c r="I27" s="120"/>
      <c r="J27" s="119"/>
      <c r="K27" s="120"/>
      <c r="L27" s="119"/>
      <c r="M27" s="176">
        <v>415.54685019774138</v>
      </c>
      <c r="N27" s="109" t="s">
        <v>102</v>
      </c>
    </row>
    <row r="28" spans="1:14" s="78" customFormat="1" ht="17.25" customHeight="1" thickTop="1" x14ac:dyDescent="0.2">
      <c r="A28" s="198"/>
      <c r="B28" s="110" t="s">
        <v>112</v>
      </c>
      <c r="C28" s="111"/>
      <c r="D28" s="112"/>
      <c r="E28" s="113"/>
      <c r="F28" s="114"/>
      <c r="G28" s="113"/>
      <c r="H28" s="114"/>
      <c r="I28" s="113"/>
      <c r="J28" s="114"/>
      <c r="K28" s="113"/>
      <c r="L28" s="114"/>
      <c r="M28" s="115"/>
      <c r="N28" s="116"/>
    </row>
    <row r="29" spans="1:14" s="78" customFormat="1" x14ac:dyDescent="0.2">
      <c r="A29" s="198"/>
      <c r="B29" s="83" t="s">
        <v>113</v>
      </c>
      <c r="C29" s="179" t="s">
        <v>114</v>
      </c>
      <c r="D29" s="183">
        <v>8950</v>
      </c>
      <c r="E29" s="184"/>
      <c r="F29" s="119"/>
      <c r="G29" s="120"/>
      <c r="H29" s="119"/>
      <c r="I29" s="120"/>
      <c r="J29" s="119"/>
      <c r="K29" s="120"/>
      <c r="L29" s="119"/>
      <c r="M29" s="176">
        <v>76.291486409846698</v>
      </c>
      <c r="N29" s="109" t="s">
        <v>115</v>
      </c>
    </row>
    <row r="30" spans="1:14" s="78" customFormat="1" x14ac:dyDescent="0.2">
      <c r="A30" s="198"/>
      <c r="B30" s="83" t="s">
        <v>116</v>
      </c>
      <c r="C30" s="180" t="s">
        <v>114</v>
      </c>
      <c r="D30" s="183">
        <v>605</v>
      </c>
      <c r="E30" s="184"/>
      <c r="F30" s="119"/>
      <c r="G30" s="120"/>
      <c r="H30" s="119"/>
      <c r="I30" s="120"/>
      <c r="J30" s="119"/>
      <c r="K30" s="120"/>
      <c r="L30" s="119"/>
      <c r="M30" s="176">
        <v>73.834920700626725</v>
      </c>
      <c r="N30" s="109" t="s">
        <v>115</v>
      </c>
    </row>
    <row r="31" spans="1:14" s="78" customFormat="1" x14ac:dyDescent="0.2">
      <c r="A31" s="198"/>
      <c r="B31" s="83" t="s">
        <v>117</v>
      </c>
      <c r="C31" s="180" t="s">
        <v>114</v>
      </c>
      <c r="D31" s="183">
        <v>34660</v>
      </c>
      <c r="E31" s="184"/>
      <c r="F31" s="119"/>
      <c r="G31" s="120"/>
      <c r="H31" s="119"/>
      <c r="I31" s="120"/>
      <c r="J31" s="119"/>
      <c r="K31" s="120"/>
      <c r="L31" s="119"/>
      <c r="M31" s="176">
        <v>73.834920700626725</v>
      </c>
      <c r="N31" s="109" t="s">
        <v>115</v>
      </c>
    </row>
    <row r="32" spans="1:14" s="78" customFormat="1" x14ac:dyDescent="0.2">
      <c r="A32" s="198"/>
      <c r="B32" s="83" t="s">
        <v>118</v>
      </c>
      <c r="C32" s="180" t="s">
        <v>114</v>
      </c>
      <c r="D32" s="183">
        <v>26350</v>
      </c>
      <c r="E32" s="184"/>
      <c r="F32" s="119"/>
      <c r="G32" s="120"/>
      <c r="H32" s="119"/>
      <c r="I32" s="120"/>
      <c r="J32" s="119"/>
      <c r="K32" s="120"/>
      <c r="L32" s="119"/>
      <c r="M32" s="176">
        <v>68.920628235755331</v>
      </c>
      <c r="N32" s="109" t="s">
        <v>115</v>
      </c>
    </row>
    <row r="33" spans="1:14" s="78" customFormat="1" ht="13.5" thickBot="1" x14ac:dyDescent="0.25">
      <c r="A33" s="198"/>
      <c r="B33" s="122" t="s">
        <v>119</v>
      </c>
      <c r="C33" s="180" t="s">
        <v>114</v>
      </c>
      <c r="D33" s="183">
        <v>7800</v>
      </c>
      <c r="E33" s="184"/>
      <c r="F33" s="119"/>
      <c r="G33" s="120"/>
      <c r="H33" s="119"/>
      <c r="I33" s="120"/>
      <c r="J33" s="119"/>
      <c r="K33" s="120"/>
      <c r="L33" s="119"/>
      <c r="M33" s="176">
        <v>68.920628235755331</v>
      </c>
      <c r="N33" s="109" t="s">
        <v>115</v>
      </c>
    </row>
    <row r="34" spans="1:14" s="78" customFormat="1" ht="17.25" customHeight="1" thickBot="1" x14ac:dyDescent="0.25">
      <c r="A34" s="198"/>
      <c r="B34" s="123" t="s">
        <v>120</v>
      </c>
      <c r="C34" s="92"/>
      <c r="D34" s="181"/>
      <c r="E34" s="182"/>
      <c r="F34" s="95"/>
      <c r="G34" s="94"/>
      <c r="H34" s="95"/>
      <c r="I34" s="94"/>
      <c r="J34" s="95"/>
      <c r="K34" s="94"/>
      <c r="L34" s="95"/>
      <c r="M34" s="96"/>
      <c r="N34" s="97"/>
    </row>
    <row r="35" spans="1:14" s="78" customFormat="1" ht="17.25" customHeight="1" thickTop="1" thickBot="1" x14ac:dyDescent="0.25">
      <c r="A35" s="199"/>
      <c r="B35" s="123" t="s">
        <v>121</v>
      </c>
      <c r="C35" s="92"/>
      <c r="D35" s="124"/>
      <c r="E35" s="125"/>
      <c r="F35" s="95"/>
      <c r="G35" s="94"/>
      <c r="H35" s="95"/>
      <c r="I35" s="94"/>
      <c r="J35" s="95"/>
      <c r="K35" s="94"/>
      <c r="L35" s="95"/>
      <c r="M35" s="96"/>
      <c r="N35" s="97"/>
    </row>
    <row r="36" spans="1:14" s="78" customFormat="1" ht="17.25" customHeight="1" thickTop="1" x14ac:dyDescent="0.2"/>
    <row r="39" spans="1:14" ht="17.25" customHeight="1" x14ac:dyDescent="0.2">
      <c r="F39" s="127"/>
    </row>
    <row r="40" spans="1:14" ht="17.25" customHeight="1" x14ac:dyDescent="0.2">
      <c r="F40" s="127"/>
    </row>
    <row r="41" spans="1:14" ht="17.25" customHeight="1" x14ac:dyDescent="0.2">
      <c r="F41" s="127"/>
    </row>
    <row r="42" spans="1:14" ht="17.25" customHeight="1" x14ac:dyDescent="0.2"/>
    <row r="43" spans="1:14" ht="17.25" customHeight="1" x14ac:dyDescent="0.2"/>
  </sheetData>
  <mergeCells count="12">
    <mergeCell ref="N13:N14"/>
    <mergeCell ref="D1:H2"/>
    <mergeCell ref="A3:B4"/>
    <mergeCell ref="C3:C4"/>
    <mergeCell ref="N3:N4"/>
    <mergeCell ref="A5:A6"/>
    <mergeCell ref="A7:A8"/>
    <mergeCell ref="A9:A12"/>
    <mergeCell ref="A13:A35"/>
    <mergeCell ref="B13:B14"/>
    <mergeCell ref="C13:C14"/>
    <mergeCell ref="D13:D14"/>
  </mergeCells>
  <conditionalFormatting sqref="D6 D8 D12">
    <cfRule type="cellIs" dxfId="1" priority="1" stopIfTrue="1" operator="notEqual">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EBCDD-DE1E-4C57-B183-BB5EE0DBD9F5}">
  <dimension ref="A1:K31"/>
  <sheetViews>
    <sheetView rightToLeft="1" topLeftCell="A17" workbookViewId="0">
      <selection activeCell="C10" sqref="C10"/>
    </sheetView>
  </sheetViews>
  <sheetFormatPr defaultColWidth="9" defaultRowHeight="12.75" x14ac:dyDescent="0.2"/>
  <cols>
    <col min="1" max="1" width="5.5" style="161" customWidth="1"/>
    <col min="2" max="2" width="19.125" style="161" customWidth="1"/>
    <col min="3" max="3" width="11.25" style="161" customWidth="1"/>
    <col min="4" max="4" width="8" style="161" customWidth="1"/>
    <col min="5" max="5" width="9" style="161"/>
    <col min="6" max="6" width="7.875" style="161" customWidth="1"/>
    <col min="7" max="7" width="8.75" style="161" customWidth="1"/>
    <col min="8" max="8" width="9.375" style="161" customWidth="1"/>
    <col min="9" max="9" width="7.625" style="161" customWidth="1"/>
    <col min="10" max="10" width="8.5" style="161" bestFit="1" customWidth="1"/>
    <col min="11" max="11" width="21.125" style="161" customWidth="1"/>
    <col min="12" max="16384" width="9" style="161"/>
  </cols>
  <sheetData>
    <row r="1" spans="1:11" s="65" customFormat="1" ht="17.25" customHeight="1" thickTop="1" x14ac:dyDescent="0.2">
      <c r="A1" s="308" t="s">
        <v>122</v>
      </c>
      <c r="B1" s="309"/>
      <c r="C1" s="59" t="s">
        <v>70</v>
      </c>
      <c r="D1" s="188" t="s">
        <v>143</v>
      </c>
      <c r="E1" s="189"/>
      <c r="F1" s="189"/>
      <c r="G1" s="190"/>
      <c r="H1" s="60" t="s">
        <v>72</v>
      </c>
      <c r="I1" s="128">
        <v>1</v>
      </c>
      <c r="J1" s="129" t="s">
        <v>73</v>
      </c>
      <c r="K1" s="64"/>
    </row>
    <row r="2" spans="1:11" s="65" customFormat="1" ht="33" customHeight="1" thickBot="1" x14ac:dyDescent="0.25">
      <c r="A2" s="310" t="s">
        <v>75</v>
      </c>
      <c r="B2" s="311"/>
      <c r="C2" s="68" t="str">
        <f>'[1]קריטריונים אזור חיפה'!C2</f>
        <v>4/2.2026</v>
      </c>
      <c r="D2" s="191"/>
      <c r="E2" s="192"/>
      <c r="F2" s="192"/>
      <c r="G2" s="193"/>
      <c r="H2" s="69" t="s">
        <v>77</v>
      </c>
      <c r="I2" s="130">
        <v>1</v>
      </c>
      <c r="J2" s="131" t="s">
        <v>78</v>
      </c>
      <c r="K2" s="73"/>
    </row>
    <row r="3" spans="1:11" s="136" customFormat="1" ht="17.25" customHeight="1" thickTop="1" thickBot="1" x14ac:dyDescent="0.3">
      <c r="A3" s="132"/>
      <c r="B3" s="133"/>
      <c r="C3" s="134"/>
      <c r="D3" s="312" t="s">
        <v>123</v>
      </c>
      <c r="E3" s="313"/>
      <c r="F3" s="313"/>
      <c r="G3" s="135">
        <f>+C23</f>
        <v>0.55000000000000004</v>
      </c>
      <c r="H3" s="133" t="s">
        <v>124</v>
      </c>
      <c r="I3" s="135">
        <f>+C24</f>
        <v>0.45</v>
      </c>
      <c r="J3" s="133" t="s">
        <v>125</v>
      </c>
      <c r="K3" s="134"/>
    </row>
    <row r="4" spans="1:11" s="137" customFormat="1" ht="20.100000000000001" customHeight="1" thickTop="1" x14ac:dyDescent="0.2">
      <c r="A4" s="314" t="s">
        <v>126</v>
      </c>
      <c r="B4" s="317" t="s">
        <v>127</v>
      </c>
      <c r="C4" s="304" t="s">
        <v>128</v>
      </c>
      <c r="D4" s="295" t="s">
        <v>129</v>
      </c>
      <c r="E4" s="320" t="s">
        <v>90</v>
      </c>
      <c r="F4" s="320" t="s">
        <v>92</v>
      </c>
      <c r="G4" s="298" t="s">
        <v>130</v>
      </c>
      <c r="H4" s="295" t="s">
        <v>131</v>
      </c>
      <c r="I4" s="298" t="s">
        <v>132</v>
      </c>
      <c r="J4" s="301" t="s">
        <v>133</v>
      </c>
      <c r="K4" s="304" t="s">
        <v>134</v>
      </c>
    </row>
    <row r="5" spans="1:11" s="137" customFormat="1" ht="20.100000000000001" customHeight="1" x14ac:dyDescent="0.2">
      <c r="A5" s="315"/>
      <c r="B5" s="318"/>
      <c r="C5" s="305"/>
      <c r="D5" s="296"/>
      <c r="E5" s="321"/>
      <c r="F5" s="321"/>
      <c r="G5" s="299"/>
      <c r="H5" s="296"/>
      <c r="I5" s="299"/>
      <c r="J5" s="302"/>
      <c r="K5" s="305"/>
    </row>
    <row r="6" spans="1:11" s="137" customFormat="1" ht="20.100000000000001" customHeight="1" thickBot="1" x14ac:dyDescent="0.25">
      <c r="A6" s="315"/>
      <c r="B6" s="318"/>
      <c r="C6" s="306"/>
      <c r="D6" s="297"/>
      <c r="E6" s="322"/>
      <c r="F6" s="322"/>
      <c r="G6" s="300"/>
      <c r="H6" s="297"/>
      <c r="I6" s="300"/>
      <c r="J6" s="303"/>
      <c r="K6" s="305"/>
    </row>
    <row r="7" spans="1:11" s="143" customFormat="1" ht="18" customHeight="1" thickTop="1" thickBot="1" x14ac:dyDescent="0.25">
      <c r="A7" s="316"/>
      <c r="B7" s="319"/>
      <c r="C7" s="138" t="s">
        <v>135</v>
      </c>
      <c r="D7" s="139">
        <v>0.4</v>
      </c>
      <c r="E7" s="140">
        <v>0.15</v>
      </c>
      <c r="F7" s="140">
        <v>0.45</v>
      </c>
      <c r="G7" s="141">
        <f>SUM(D7:F7)</f>
        <v>1</v>
      </c>
      <c r="H7" s="139">
        <v>1</v>
      </c>
      <c r="I7" s="141">
        <v>1</v>
      </c>
      <c r="J7" s="142"/>
      <c r="K7" s="306"/>
    </row>
    <row r="8" spans="1:11" s="148" customFormat="1" ht="17.25" customHeight="1" thickTop="1" x14ac:dyDescent="0.2">
      <c r="A8" s="291">
        <v>1</v>
      </c>
      <c r="B8" s="292"/>
      <c r="C8" s="144" t="s">
        <v>136</v>
      </c>
      <c r="D8" s="145"/>
      <c r="E8" s="146"/>
      <c r="F8" s="147"/>
      <c r="G8" s="293"/>
      <c r="H8" s="147"/>
      <c r="I8" s="293"/>
      <c r="J8" s="294"/>
      <c r="K8" s="307"/>
    </row>
    <row r="9" spans="1:11" s="148" customFormat="1" ht="17.25" customHeight="1" x14ac:dyDescent="0.2">
      <c r="A9" s="281"/>
      <c r="B9" s="282"/>
      <c r="C9" s="149" t="s">
        <v>137</v>
      </c>
      <c r="D9" s="150"/>
      <c r="E9" s="151"/>
      <c r="F9" s="151"/>
      <c r="G9" s="284"/>
      <c r="H9" s="150"/>
      <c r="I9" s="284"/>
      <c r="J9" s="286"/>
      <c r="K9" s="278"/>
    </row>
    <row r="10" spans="1:11" s="148" customFormat="1" ht="17.25" customHeight="1" x14ac:dyDescent="0.2">
      <c r="A10" s="280">
        <v>2</v>
      </c>
      <c r="B10" s="282"/>
      <c r="C10" s="152" t="s">
        <v>136</v>
      </c>
      <c r="D10" s="145"/>
      <c r="E10" s="146"/>
      <c r="F10" s="147"/>
      <c r="G10" s="283"/>
      <c r="H10" s="147"/>
      <c r="I10" s="283"/>
      <c r="J10" s="285"/>
      <c r="K10" s="278"/>
    </row>
    <row r="11" spans="1:11" s="148" customFormat="1" ht="17.25" customHeight="1" x14ac:dyDescent="0.2">
      <c r="A11" s="281"/>
      <c r="B11" s="282"/>
      <c r="C11" s="149" t="s">
        <v>137</v>
      </c>
      <c r="D11" s="150"/>
      <c r="E11" s="151"/>
      <c r="F11" s="151"/>
      <c r="G11" s="284"/>
      <c r="H11" s="150"/>
      <c r="I11" s="284"/>
      <c r="J11" s="286"/>
      <c r="K11" s="278"/>
    </row>
    <row r="12" spans="1:11" s="148" customFormat="1" ht="17.25" customHeight="1" x14ac:dyDescent="0.2">
      <c r="A12" s="280">
        <v>3</v>
      </c>
      <c r="B12" s="282"/>
      <c r="C12" s="152" t="s">
        <v>136</v>
      </c>
      <c r="D12" s="145"/>
      <c r="E12" s="146"/>
      <c r="F12" s="147"/>
      <c r="G12" s="283"/>
      <c r="H12" s="147"/>
      <c r="I12" s="283"/>
      <c r="J12" s="285"/>
      <c r="K12" s="278"/>
    </row>
    <row r="13" spans="1:11" s="148" customFormat="1" ht="17.25" customHeight="1" x14ac:dyDescent="0.2">
      <c r="A13" s="281"/>
      <c r="B13" s="282"/>
      <c r="C13" s="149" t="s">
        <v>137</v>
      </c>
      <c r="D13" s="150"/>
      <c r="E13" s="151"/>
      <c r="F13" s="151"/>
      <c r="G13" s="284"/>
      <c r="H13" s="150"/>
      <c r="I13" s="284"/>
      <c r="J13" s="286"/>
      <c r="K13" s="278"/>
    </row>
    <row r="14" spans="1:11" s="148" customFormat="1" ht="17.25" customHeight="1" x14ac:dyDescent="0.2">
      <c r="A14" s="280">
        <v>4</v>
      </c>
      <c r="B14" s="282"/>
      <c r="C14" s="152" t="s">
        <v>136</v>
      </c>
      <c r="D14" s="145"/>
      <c r="E14" s="146"/>
      <c r="F14" s="147"/>
      <c r="G14" s="283"/>
      <c r="H14" s="147"/>
      <c r="I14" s="283"/>
      <c r="J14" s="285"/>
      <c r="K14" s="278"/>
    </row>
    <row r="15" spans="1:11" s="148" customFormat="1" ht="17.25" customHeight="1" x14ac:dyDescent="0.2">
      <c r="A15" s="281"/>
      <c r="B15" s="282"/>
      <c r="C15" s="149" t="s">
        <v>137</v>
      </c>
      <c r="D15" s="150"/>
      <c r="E15" s="151"/>
      <c r="F15" s="151"/>
      <c r="G15" s="284"/>
      <c r="H15" s="150"/>
      <c r="I15" s="284"/>
      <c r="J15" s="286"/>
      <c r="K15" s="278"/>
    </row>
    <row r="16" spans="1:11" s="148" customFormat="1" ht="17.25" customHeight="1" x14ac:dyDescent="0.2">
      <c r="A16" s="280">
        <v>5</v>
      </c>
      <c r="B16" s="282"/>
      <c r="C16" s="152" t="s">
        <v>136</v>
      </c>
      <c r="D16" s="145"/>
      <c r="E16" s="146"/>
      <c r="F16" s="147"/>
      <c r="G16" s="283"/>
      <c r="H16" s="147"/>
      <c r="I16" s="283"/>
      <c r="J16" s="285"/>
      <c r="K16" s="278"/>
    </row>
    <row r="17" spans="1:11" s="148" customFormat="1" ht="17.25" customHeight="1" x14ac:dyDescent="0.2">
      <c r="A17" s="281"/>
      <c r="B17" s="282"/>
      <c r="C17" s="149" t="s">
        <v>137</v>
      </c>
      <c r="D17" s="150"/>
      <c r="E17" s="151"/>
      <c r="F17" s="151"/>
      <c r="G17" s="284"/>
      <c r="H17" s="150"/>
      <c r="I17" s="284"/>
      <c r="J17" s="286"/>
      <c r="K17" s="278"/>
    </row>
    <row r="18" spans="1:11" s="148" customFormat="1" ht="17.25" customHeight="1" x14ac:dyDescent="0.2">
      <c r="A18" s="280">
        <v>6</v>
      </c>
      <c r="B18" s="282"/>
      <c r="C18" s="152" t="s">
        <v>136</v>
      </c>
      <c r="D18" s="145"/>
      <c r="E18" s="146"/>
      <c r="F18" s="147"/>
      <c r="G18" s="283"/>
      <c r="H18" s="147"/>
      <c r="I18" s="283"/>
      <c r="J18" s="285"/>
      <c r="K18" s="278"/>
    </row>
    <row r="19" spans="1:11" s="148" customFormat="1" ht="17.25" customHeight="1" thickBot="1" x14ac:dyDescent="0.25">
      <c r="A19" s="287"/>
      <c r="B19" s="288"/>
      <c r="C19" s="149" t="s">
        <v>137</v>
      </c>
      <c r="D19" s="150"/>
      <c r="E19" s="151"/>
      <c r="F19" s="151"/>
      <c r="G19" s="289"/>
      <c r="H19" s="150"/>
      <c r="I19" s="289"/>
      <c r="J19" s="290"/>
      <c r="K19" s="279"/>
    </row>
    <row r="20" spans="1:11" ht="17.25" customHeight="1" thickTop="1" thickBot="1" x14ac:dyDescent="0.25">
      <c r="A20" s="153"/>
      <c r="B20" s="154"/>
      <c r="C20" s="155"/>
      <c r="D20" s="156"/>
      <c r="E20" s="157"/>
      <c r="F20" s="157"/>
      <c r="G20" s="158"/>
      <c r="H20" s="159">
        <f>MIN(H8,H10,H12,H14,H16,H18)</f>
        <v>0</v>
      </c>
      <c r="I20" s="158"/>
      <c r="J20" s="156"/>
      <c r="K20" s="160"/>
    </row>
    <row r="21" spans="1:11" ht="17.25" customHeight="1" thickTop="1" x14ac:dyDescent="0.2">
      <c r="A21" s="162"/>
      <c r="B21" s="163"/>
      <c r="C21" s="163"/>
      <c r="D21" s="163"/>
      <c r="E21" s="163"/>
      <c r="F21" s="163"/>
      <c r="G21" s="163"/>
      <c r="H21" s="163"/>
      <c r="I21" s="163"/>
      <c r="J21" s="163"/>
      <c r="K21" s="164"/>
    </row>
    <row r="22" spans="1:11" ht="17.25" customHeight="1" x14ac:dyDescent="0.2">
      <c r="A22" s="165"/>
      <c r="K22" s="166"/>
    </row>
    <row r="23" spans="1:11" ht="17.25" customHeight="1" x14ac:dyDescent="0.2">
      <c r="A23" s="165"/>
      <c r="B23" s="167" t="s">
        <v>138</v>
      </c>
      <c r="C23" s="168">
        <v>0.55000000000000004</v>
      </c>
      <c r="K23" s="166"/>
    </row>
    <row r="24" spans="1:11" ht="17.25" customHeight="1" x14ac:dyDescent="0.2">
      <c r="A24" s="165"/>
      <c r="B24" s="167" t="s">
        <v>139</v>
      </c>
      <c r="C24" s="168">
        <v>0.45</v>
      </c>
      <c r="K24" s="166"/>
    </row>
    <row r="25" spans="1:11" ht="17.25" customHeight="1" x14ac:dyDescent="0.2">
      <c r="A25" s="165"/>
      <c r="B25" s="167" t="s">
        <v>140</v>
      </c>
      <c r="C25" s="168">
        <f>SUM(C23:C24)</f>
        <v>1</v>
      </c>
      <c r="K25" s="166"/>
    </row>
    <row r="26" spans="1:11" ht="17.25" customHeight="1" x14ac:dyDescent="0.2">
      <c r="A26" s="165"/>
      <c r="B26" s="167"/>
      <c r="C26" s="169"/>
      <c r="K26" s="166"/>
    </row>
    <row r="27" spans="1:11" ht="42.75" customHeight="1" x14ac:dyDescent="0.2">
      <c r="A27" s="165"/>
      <c r="B27" s="170" t="s">
        <v>141</v>
      </c>
      <c r="C27" s="168">
        <v>0.8</v>
      </c>
      <c r="K27" s="166"/>
    </row>
    <row r="28" spans="1:11" ht="17.25" customHeight="1" x14ac:dyDescent="0.2">
      <c r="A28" s="165"/>
      <c r="C28" s="171"/>
      <c r="K28" s="166"/>
    </row>
    <row r="29" spans="1:11" ht="17.25" customHeight="1" x14ac:dyDescent="0.25">
      <c r="A29" s="165"/>
      <c r="B29" s="172" t="s">
        <v>142</v>
      </c>
      <c r="C29" s="136"/>
      <c r="D29" s="136"/>
      <c r="E29" s="136"/>
      <c r="F29" s="168">
        <v>0.7</v>
      </c>
      <c r="K29" s="166"/>
    </row>
    <row r="30" spans="1:11" ht="17.25" customHeight="1" thickBot="1" x14ac:dyDescent="0.25">
      <c r="A30" s="173"/>
      <c r="B30" s="174"/>
      <c r="C30" s="174"/>
      <c r="D30" s="174"/>
      <c r="E30" s="174"/>
      <c r="F30" s="174"/>
      <c r="G30" s="174"/>
      <c r="H30" s="174"/>
      <c r="I30" s="174"/>
      <c r="J30" s="174"/>
      <c r="K30" s="175"/>
    </row>
    <row r="31" spans="1:11" ht="17.25" customHeight="1" thickTop="1" x14ac:dyDescent="0.2"/>
  </sheetData>
  <mergeCells count="51">
    <mergeCell ref="A1:B1"/>
    <mergeCell ref="D1:G2"/>
    <mergeCell ref="A2:B2"/>
    <mergeCell ref="D3:F3"/>
    <mergeCell ref="A4:A7"/>
    <mergeCell ref="B4:B7"/>
    <mergeCell ref="C4:C6"/>
    <mergeCell ref="D4:D6"/>
    <mergeCell ref="E4:E6"/>
    <mergeCell ref="F4:F6"/>
    <mergeCell ref="G4:G6"/>
    <mergeCell ref="H4:H6"/>
    <mergeCell ref="I4:I6"/>
    <mergeCell ref="J4:J6"/>
    <mergeCell ref="K4:K7"/>
    <mergeCell ref="K8:K9"/>
    <mergeCell ref="K10:K11"/>
    <mergeCell ref="A8:A9"/>
    <mergeCell ref="B8:B9"/>
    <mergeCell ref="G8:G9"/>
    <mergeCell ref="I8:I9"/>
    <mergeCell ref="J8:J9"/>
    <mergeCell ref="A10:A11"/>
    <mergeCell ref="B10:B11"/>
    <mergeCell ref="G10:G11"/>
    <mergeCell ref="I10:I11"/>
    <mergeCell ref="J10:J11"/>
    <mergeCell ref="K14:K15"/>
    <mergeCell ref="A12:A13"/>
    <mergeCell ref="B12:B13"/>
    <mergeCell ref="G12:G13"/>
    <mergeCell ref="I12:I13"/>
    <mergeCell ref="J12:J13"/>
    <mergeCell ref="K12:K13"/>
    <mergeCell ref="A14:A15"/>
    <mergeCell ref="B14:B15"/>
    <mergeCell ref="G14:G15"/>
    <mergeCell ref="I14:I15"/>
    <mergeCell ref="J14:J15"/>
    <mergeCell ref="K18:K19"/>
    <mergeCell ref="A16:A17"/>
    <mergeCell ref="B16:B17"/>
    <mergeCell ref="G16:G17"/>
    <mergeCell ref="I16:I17"/>
    <mergeCell ref="J16:J17"/>
    <mergeCell ref="K16:K17"/>
    <mergeCell ref="A18:A19"/>
    <mergeCell ref="B18:B19"/>
    <mergeCell ref="G18:G19"/>
    <mergeCell ref="I18:I19"/>
    <mergeCell ref="J18:J19"/>
  </mergeCells>
  <conditionalFormatting sqref="G7:I7 C25">
    <cfRule type="cellIs" dxfId="0" priority="1" stopIfTrue="1" operator="notEqual">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3</vt:i4>
      </vt:variant>
    </vt:vector>
  </HeadingPairs>
  <TitlesOfParts>
    <vt:vector size="3" baseType="lpstr">
      <vt:lpstr>מחוון צפון</vt:lpstr>
      <vt:lpstr>קריטריונים צפון</vt:lpstr>
      <vt:lpstr>סיכום הצעות</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Ido Marinov</dc:creator>
  <cp:lastModifiedBy>Ido Marinov</cp:lastModifiedBy>
  <dcterms:created xsi:type="dcterms:W3CDTF">2026-01-25T07:01:22Z</dcterms:created>
  <dcterms:modified xsi:type="dcterms:W3CDTF">2026-08-04T11:36:27Z</dcterms:modified>
</cp:coreProperties>
</file>